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50" yWindow="570" windowWidth="17595" windowHeight="10725" tabRatio="854" firstSheet="2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一般学生）" sheetId="17" r:id="rId4"/>
    <sheet name="単位修得状況確認表（専門教育科目）" sheetId="11" r:id="rId5"/>
    <sheet name="累積グラフ" sheetId="19" r:id="rId6"/>
  </sheets>
  <functionGroups builtInGroupCount="17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'単位修得状況確認表（共通教育科目，一般学生）'!$A$1:$AS$41</definedName>
    <definedName name="_xlnm.Print_Area" localSheetId="4">'単位修得状況確認表（専門教育科目）'!$A$1:$AR$90</definedName>
    <definedName name="_xlnm.Print_Area" localSheetId="5">累積グラフ!$A$1:$T$232</definedName>
  </definedNames>
  <calcPr calcId="145621"/>
</workbook>
</file>

<file path=xl/calcChain.xml><?xml version="1.0" encoding="utf-8"?>
<calcChain xmlns="http://schemas.openxmlformats.org/spreadsheetml/2006/main">
  <c r="AM23" i="17" l="1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 l="1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H23" i="17"/>
  <c r="G219" i="19" l="1"/>
  <c r="G220" i="19" s="1"/>
  <c r="G221" i="19" s="1"/>
  <c r="G222" i="19" s="1"/>
  <c r="G223" i="19" s="1"/>
  <c r="G224" i="19" s="1"/>
  <c r="G225" i="19" s="1"/>
  <c r="G226" i="19" s="1"/>
  <c r="AM90" i="11"/>
  <c r="AN28" i="17"/>
  <c r="F219" i="19" l="1"/>
  <c r="F220" i="19" s="1"/>
  <c r="F221" i="19" s="1"/>
  <c r="F222" i="19" s="1"/>
  <c r="F223" i="19" s="1"/>
  <c r="F224" i="19" s="1"/>
  <c r="F225" i="19" s="1"/>
  <c r="F226" i="19" s="1"/>
  <c r="C219" i="19"/>
  <c r="C220" i="19" s="1"/>
  <c r="C221" i="19" s="1"/>
  <c r="C222" i="19" s="1"/>
  <c r="C223" i="19" s="1"/>
  <c r="C224" i="19" s="1"/>
  <c r="C225" i="19" s="1"/>
  <c r="C226" i="19" s="1"/>
  <c r="C174" i="19"/>
  <c r="C173" i="19"/>
  <c r="C172" i="19"/>
  <c r="C171" i="19"/>
  <c r="C170" i="19"/>
  <c r="C169" i="19"/>
  <c r="C168" i="19"/>
  <c r="C167" i="19"/>
  <c r="D167" i="19" s="1"/>
  <c r="C156" i="19"/>
  <c r="C155" i="19"/>
  <c r="C154" i="19"/>
  <c r="C153" i="19"/>
  <c r="C152" i="19"/>
  <c r="C151" i="19"/>
  <c r="C150" i="19"/>
  <c r="C149" i="19"/>
  <c r="D149" i="19" s="1"/>
  <c r="D173" i="19"/>
  <c r="C137" i="19"/>
  <c r="C136" i="19"/>
  <c r="C135" i="19"/>
  <c r="C134" i="19"/>
  <c r="C133" i="19"/>
  <c r="C132" i="19"/>
  <c r="C131" i="19"/>
  <c r="C130" i="19"/>
  <c r="D134" i="19" s="1"/>
  <c r="C119" i="19"/>
  <c r="C118" i="19"/>
  <c r="C117" i="19"/>
  <c r="C116" i="19"/>
  <c r="C115" i="19"/>
  <c r="C114" i="19"/>
  <c r="C113" i="19"/>
  <c r="D118" i="19" s="1"/>
  <c r="C112" i="19"/>
  <c r="C93" i="19"/>
  <c r="C92" i="19"/>
  <c r="C91" i="19"/>
  <c r="C90" i="19"/>
  <c r="C89" i="19"/>
  <c r="C88" i="19"/>
  <c r="C87" i="19"/>
  <c r="C86" i="19"/>
  <c r="D86" i="19" s="1"/>
  <c r="C75" i="19"/>
  <c r="C74" i="19"/>
  <c r="C73" i="19"/>
  <c r="C72" i="19"/>
  <c r="C71" i="19"/>
  <c r="C70" i="19"/>
  <c r="C69" i="19"/>
  <c r="C68" i="19"/>
  <c r="D68" i="19" s="1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D42" i="19" s="1"/>
  <c r="E37" i="19"/>
  <c r="C37" i="19"/>
  <c r="E13" i="19"/>
  <c r="C13" i="19"/>
  <c r="E12" i="19"/>
  <c r="C12" i="19"/>
  <c r="E11" i="19"/>
  <c r="C11" i="19"/>
  <c r="E10" i="19"/>
  <c r="C10" i="19"/>
  <c r="E9" i="19"/>
  <c r="C9" i="19"/>
  <c r="E8" i="19"/>
  <c r="C8" i="19"/>
  <c r="E7" i="19"/>
  <c r="C7" i="19"/>
  <c r="E6" i="19"/>
  <c r="F13" i="19" s="1"/>
  <c r="C6" i="19"/>
  <c r="D70" i="19"/>
  <c r="C188" i="19" l="1"/>
  <c r="C190" i="19"/>
  <c r="D151" i="19"/>
  <c r="C192" i="19"/>
  <c r="C194" i="19"/>
  <c r="D119" i="19"/>
  <c r="D92" i="19"/>
  <c r="D116" i="19"/>
  <c r="D132" i="19"/>
  <c r="F44" i="19"/>
  <c r="D38" i="19"/>
  <c r="D6" i="19"/>
  <c r="C187" i="19"/>
  <c r="C189" i="19"/>
  <c r="C191" i="19"/>
  <c r="C193" i="19"/>
  <c r="D41" i="19"/>
  <c r="D72" i="19"/>
  <c r="D88" i="19"/>
  <c r="D112" i="19"/>
  <c r="D137" i="19"/>
  <c r="D136" i="19"/>
  <c r="D153" i="19"/>
  <c r="D169" i="19"/>
  <c r="D75" i="19"/>
  <c r="D74" i="19"/>
  <c r="D90" i="19"/>
  <c r="D114" i="19"/>
  <c r="D130" i="19"/>
  <c r="D156" i="19"/>
  <c r="D155" i="19"/>
  <c r="D171" i="19"/>
  <c r="D93" i="19"/>
  <c r="D174" i="19"/>
  <c r="D43" i="19"/>
  <c r="D37" i="19"/>
  <c r="D40" i="19"/>
  <c r="D44" i="19"/>
  <c r="D39" i="19"/>
  <c r="D9" i="19"/>
  <c r="D13" i="19"/>
  <c r="D8" i="19"/>
  <c r="D12" i="19"/>
  <c r="D10" i="19"/>
  <c r="D7" i="19"/>
  <c r="D11" i="19"/>
  <c r="F6" i="19"/>
  <c r="F7" i="19"/>
  <c r="F8" i="19"/>
  <c r="F9" i="19"/>
  <c r="F10" i="19"/>
  <c r="F11" i="19"/>
  <c r="F12" i="19"/>
  <c r="F37" i="19"/>
  <c r="F38" i="19"/>
  <c r="F39" i="19"/>
  <c r="F40" i="19"/>
  <c r="F41" i="19"/>
  <c r="F42" i="19"/>
  <c r="F43" i="19"/>
  <c r="D69" i="19"/>
  <c r="D71" i="19"/>
  <c r="D73" i="19"/>
  <c r="D87" i="19"/>
  <c r="D89" i="19"/>
  <c r="D91" i="19"/>
  <c r="D113" i="19"/>
  <c r="D115" i="19"/>
  <c r="D117" i="19"/>
  <c r="D131" i="19"/>
  <c r="D133" i="19"/>
  <c r="D135" i="19"/>
  <c r="D150" i="19"/>
  <c r="D152" i="19"/>
  <c r="D154" i="19"/>
  <c r="D168" i="19"/>
  <c r="D170" i="19"/>
  <c r="D172" i="19"/>
  <c r="D194" i="19" l="1"/>
  <c r="E226" i="19" s="1"/>
  <c r="D226" i="19" s="1"/>
  <c r="D189" i="19"/>
  <c r="E221" i="19" s="1"/>
  <c r="D221" i="19" s="1"/>
  <c r="D188" i="19"/>
  <c r="E220" i="19" s="1"/>
  <c r="D220" i="19" s="1"/>
  <c r="D191" i="19"/>
  <c r="E223" i="19" s="1"/>
  <c r="D223" i="19" s="1"/>
  <c r="D190" i="19"/>
  <c r="E222" i="19" s="1"/>
  <c r="D222" i="19" s="1"/>
  <c r="D187" i="19"/>
  <c r="E219" i="19" s="1"/>
  <c r="D219" i="19" s="1"/>
  <c r="D192" i="19"/>
  <c r="E224" i="19" s="1"/>
  <c r="D224" i="19" s="1"/>
  <c r="D193" i="19"/>
  <c r="E225" i="19" s="1"/>
  <c r="D225" i="19" s="1"/>
  <c r="AL82" i="11" l="1"/>
  <c r="AJ82" i="11"/>
  <c r="AH82" i="11"/>
  <c r="AF82" i="11"/>
  <c r="AD82" i="11"/>
  <c r="AB82" i="11"/>
  <c r="Z82" i="11"/>
  <c r="X82" i="11"/>
  <c r="V82" i="11"/>
  <c r="T82" i="11"/>
  <c r="R82" i="11"/>
  <c r="P82" i="11"/>
  <c r="N82" i="11"/>
  <c r="L82" i="11"/>
  <c r="J82" i="11"/>
  <c r="H82" i="11"/>
  <c r="AL70" i="11"/>
  <c r="AJ70" i="11"/>
  <c r="AH70" i="11"/>
  <c r="AF70" i="11"/>
  <c r="AD70" i="11"/>
  <c r="AB70" i="11"/>
  <c r="Z70" i="11"/>
  <c r="X70" i="11"/>
  <c r="V70" i="11"/>
  <c r="T70" i="11"/>
  <c r="R70" i="11"/>
  <c r="P70" i="11"/>
  <c r="N70" i="11"/>
  <c r="L70" i="11"/>
  <c r="J70" i="11"/>
  <c r="H70" i="11"/>
  <c r="AL69" i="11"/>
  <c r="AJ69" i="11"/>
  <c r="AH69" i="11"/>
  <c r="AF69" i="11"/>
  <c r="AD69" i="11"/>
  <c r="AB69" i="11"/>
  <c r="Z69" i="11"/>
  <c r="X69" i="11"/>
  <c r="V69" i="11"/>
  <c r="T69" i="11"/>
  <c r="R69" i="11"/>
  <c r="P69" i="11"/>
  <c r="N69" i="11"/>
  <c r="L69" i="11"/>
  <c r="J69" i="11"/>
  <c r="H69" i="11"/>
  <c r="AL56" i="11"/>
  <c r="AJ56" i="11"/>
  <c r="AH56" i="11"/>
  <c r="AF56" i="11"/>
  <c r="AD56" i="11"/>
  <c r="AB56" i="11"/>
  <c r="Z56" i="11"/>
  <c r="X56" i="11"/>
  <c r="V56" i="11"/>
  <c r="T56" i="11"/>
  <c r="R56" i="11"/>
  <c r="P56" i="11"/>
  <c r="N56" i="11"/>
  <c r="L56" i="11"/>
  <c r="J56" i="11"/>
  <c r="H56" i="11"/>
  <c r="AL51" i="11"/>
  <c r="AJ51" i="11"/>
  <c r="AH51" i="11"/>
  <c r="AF51" i="11"/>
  <c r="AD51" i="11"/>
  <c r="AB51" i="11"/>
  <c r="Z51" i="11"/>
  <c r="X51" i="11"/>
  <c r="V51" i="11"/>
  <c r="T51" i="11"/>
  <c r="R51" i="11"/>
  <c r="P51" i="11"/>
  <c r="N51" i="11"/>
  <c r="L51" i="11"/>
  <c r="J51" i="11"/>
  <c r="H51" i="11"/>
  <c r="AL46" i="11"/>
  <c r="AJ46" i="11"/>
  <c r="AH46" i="11"/>
  <c r="AF46" i="11"/>
  <c r="AD46" i="11"/>
  <c r="AB46" i="11"/>
  <c r="Z46" i="11"/>
  <c r="X46" i="11"/>
  <c r="V46" i="11"/>
  <c r="T46" i="11"/>
  <c r="R46" i="11"/>
  <c r="P46" i="11"/>
  <c r="N46" i="11"/>
  <c r="L46" i="11"/>
  <c r="J46" i="11"/>
  <c r="H46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I85" i="11"/>
  <c r="K85" i="11"/>
  <c r="O85" i="11"/>
  <c r="S85" i="11"/>
  <c r="I23" i="17" l="1"/>
  <c r="AM22" i="17"/>
  <c r="AK22" i="17"/>
  <c r="AI22" i="17"/>
  <c r="AG22" i="17"/>
  <c r="AE22" i="17"/>
  <c r="AC22" i="17"/>
  <c r="AA22" i="17"/>
  <c r="Y22" i="17"/>
  <c r="W22" i="17"/>
  <c r="U22" i="17"/>
  <c r="S22" i="17"/>
  <c r="Q22" i="17"/>
  <c r="O22" i="17"/>
  <c r="M22" i="17"/>
  <c r="K22" i="17"/>
  <c r="I22" i="17"/>
  <c r="AM15" i="17"/>
  <c r="AK15" i="17"/>
  <c r="AI15" i="17"/>
  <c r="AG15" i="17"/>
  <c r="AE15" i="17"/>
  <c r="AC15" i="17"/>
  <c r="AA15" i="17"/>
  <c r="Y15" i="17"/>
  <c r="W15" i="17"/>
  <c r="U15" i="17"/>
  <c r="S15" i="17"/>
  <c r="Q15" i="17"/>
  <c r="O15" i="17"/>
  <c r="M15" i="17"/>
  <c r="K15" i="17"/>
  <c r="I15" i="17"/>
  <c r="AN27" i="17" l="1"/>
  <c r="AN26" i="17"/>
  <c r="AP23" i="17"/>
  <c r="AN23" i="17"/>
  <c r="AP22" i="17"/>
  <c r="AN22" i="17"/>
  <c r="AN21" i="17"/>
  <c r="AN20" i="17"/>
  <c r="AN19" i="17"/>
  <c r="AN18" i="17"/>
  <c r="AN17" i="17"/>
  <c r="AN16" i="17"/>
  <c r="AP15" i="17"/>
  <c r="AN15" i="17"/>
  <c r="AN14" i="17"/>
  <c r="AN13" i="17"/>
  <c r="AN12" i="17"/>
  <c r="AN11" i="17"/>
  <c r="AN10" i="17"/>
  <c r="AN9" i="17"/>
  <c r="AN8" i="17"/>
  <c r="AN7" i="17"/>
  <c r="K84" i="11" l="1"/>
  <c r="L84" i="11"/>
  <c r="L85" i="11" s="1"/>
  <c r="M84" i="11"/>
  <c r="M85" i="11" s="1"/>
  <c r="N84" i="11"/>
  <c r="N85" i="11" s="1"/>
  <c r="O84" i="11"/>
  <c r="P84" i="11"/>
  <c r="P85" i="11" s="1"/>
  <c r="Q84" i="11"/>
  <c r="Q85" i="11" s="1"/>
  <c r="R84" i="11"/>
  <c r="R85" i="11" s="1"/>
  <c r="S84" i="11"/>
  <c r="T84" i="11"/>
  <c r="T85" i="11" s="1"/>
  <c r="U84" i="11"/>
  <c r="U85" i="11" s="1"/>
  <c r="V84" i="11"/>
  <c r="V85" i="11" s="1"/>
  <c r="W84" i="11"/>
  <c r="W85" i="11" s="1"/>
  <c r="X84" i="11"/>
  <c r="X85" i="11" s="1"/>
  <c r="Y84" i="11"/>
  <c r="Y85" i="11" s="1"/>
  <c r="Z84" i="11"/>
  <c r="Z85" i="11" s="1"/>
  <c r="AA84" i="11"/>
  <c r="AA85" i="11" s="1"/>
  <c r="AB84" i="11"/>
  <c r="AB85" i="11" s="1"/>
  <c r="AC84" i="11"/>
  <c r="AC85" i="11" s="1"/>
  <c r="AD84" i="11"/>
  <c r="AD85" i="11" s="1"/>
  <c r="AE84" i="11"/>
  <c r="AE85" i="11" s="1"/>
  <c r="AF84" i="11"/>
  <c r="AF85" i="11" s="1"/>
  <c r="AG84" i="11"/>
  <c r="AG85" i="11" s="1"/>
  <c r="AH84" i="11"/>
  <c r="AH85" i="11" s="1"/>
  <c r="AI84" i="11"/>
  <c r="AI85" i="11" s="1"/>
  <c r="AJ84" i="11"/>
  <c r="AJ85" i="11" s="1"/>
  <c r="AK84" i="11"/>
  <c r="AK85" i="11" s="1"/>
  <c r="AL84" i="11"/>
  <c r="AL85" i="11" s="1"/>
  <c r="J84" i="11"/>
  <c r="J85" i="11" s="1"/>
  <c r="I84" i="11"/>
  <c r="H84" i="11"/>
  <c r="H85" i="11" s="1"/>
  <c r="G84" i="11"/>
  <c r="G85" i="11" s="1"/>
  <c r="AO13" i="11" l="1"/>
  <c r="AM13" i="11"/>
  <c r="AV8" i="11"/>
  <c r="AV9" i="11"/>
  <c r="AV10" i="11"/>
  <c r="AV11" i="11"/>
  <c r="AV12" i="11"/>
  <c r="AV13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41" i="11"/>
  <c r="AV42" i="11"/>
  <c r="AV43" i="11"/>
  <c r="AV44" i="11"/>
  <c r="AV45" i="11"/>
  <c r="AV48" i="11"/>
  <c r="AV49" i="11"/>
  <c r="AV50" i="11"/>
  <c r="AV52" i="11"/>
  <c r="AV53" i="11"/>
  <c r="AV54" i="11"/>
  <c r="AV55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72" i="11"/>
  <c r="AV73" i="11"/>
  <c r="AV74" i="11"/>
  <c r="AV75" i="11"/>
  <c r="AV76" i="11"/>
  <c r="AV77" i="11"/>
  <c r="AV78" i="11"/>
  <c r="AV79" i="11"/>
  <c r="AV80" i="11"/>
  <c r="AV81" i="11"/>
  <c r="AV7" i="11"/>
  <c r="AM89" i="11"/>
  <c r="AM88" i="11"/>
  <c r="AO82" i="11"/>
  <c r="AM82" i="11"/>
  <c r="AO70" i="11"/>
  <c r="AM70" i="11"/>
  <c r="AO69" i="11"/>
  <c r="AM69" i="11"/>
  <c r="AO56" i="11"/>
  <c r="AM56" i="11"/>
  <c r="AO51" i="11"/>
  <c r="AM51" i="11"/>
  <c r="AO46" i="11"/>
  <c r="AM46" i="11"/>
  <c r="AO84" i="11" l="1"/>
  <c r="AM85" i="11"/>
  <c r="AO86" i="11" s="1"/>
  <c r="AM84" i="11"/>
  <c r="AO85" i="11" l="1"/>
</calcChain>
</file>

<file path=xl/sharedStrings.xml><?xml version="1.0" encoding="utf-8"?>
<sst xmlns="http://schemas.openxmlformats.org/spreadsheetml/2006/main" count="639" uniqueCount="319">
  <si>
    <t>専</t>
  </si>
  <si>
    <t>授</t>
  </si>
  <si>
    <t>単</t>
  </si>
  <si>
    <t xml:space="preserve"> </t>
  </si>
  <si>
    <t>業</t>
  </si>
  <si>
    <t>科</t>
  </si>
  <si>
    <t>基</t>
  </si>
  <si>
    <t>目</t>
  </si>
  <si>
    <t>位</t>
  </si>
  <si>
    <t>礎</t>
  </si>
  <si>
    <t>門</t>
  </si>
  <si>
    <t>○</t>
  </si>
  <si>
    <t>化学基礎</t>
  </si>
  <si>
    <t>原子力・放射線と環境</t>
  </si>
  <si>
    <t>エレクトロニクス論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</si>
  <si>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</si>
  <si>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</si>
  <si>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</si>
  <si>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</si>
  <si>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</si>
  <si>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</si>
  <si>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</si>
  <si>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</si>
  <si>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</si>
  <si>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</si>
  <si>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</si>
  <si>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</si>
  <si>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</si>
  <si>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</si>
  <si>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</si>
  <si>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</si>
  <si>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</si>
  <si>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</si>
  <si>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</si>
  <si>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</si>
  <si>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</si>
  <si>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</si>
  <si>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必修科目</t>
    <rPh sb="0" eb="2">
      <t>ヒッシュウ</t>
    </rPh>
    <rPh sb="2" eb="4">
      <t>カモク</t>
    </rPh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</si>
  <si>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</si>
  <si>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</si>
  <si>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</si>
  <si>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</si>
  <si>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</si>
  <si>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</si>
  <si>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</si>
  <si>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</si>
  <si>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</si>
  <si>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</si>
  <si>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</si>
  <si>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</si>
  <si>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</si>
  <si>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</si>
  <si>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</si>
  <si>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</si>
  <si>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</si>
  <si>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</si>
  <si>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</si>
  <si>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</si>
  <si>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</si>
  <si>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</si>
  <si>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</si>
  <si>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</si>
  <si>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</si>
  <si>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</si>
  <si>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</si>
  <si>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設計基礎演習Ⅰ</t>
  </si>
  <si>
    <t>建築構法</t>
  </si>
  <si>
    <t>設計基礎演習Ⅱ</t>
  </si>
  <si>
    <t>修</t>
    <rPh sb="0" eb="1">
      <t>シュウ</t>
    </rPh>
    <phoneticPr fontId="1"/>
  </si>
  <si>
    <t>鉄筋コンクリート構造</t>
  </si>
  <si>
    <t>選択科目Ａ群</t>
    <rPh sb="0" eb="4">
      <t>センタクカモク</t>
    </rPh>
    <rPh sb="5" eb="6">
      <t>グン</t>
    </rPh>
    <phoneticPr fontId="1"/>
  </si>
  <si>
    <t>選択科目Ｂ群</t>
    <rPh sb="0" eb="4">
      <t>センタクカモク</t>
    </rPh>
    <rPh sb="5" eb="6">
      <t>グン</t>
    </rPh>
    <phoneticPr fontId="1"/>
  </si>
  <si>
    <t>設備計画演習</t>
  </si>
  <si>
    <t>選択科目Ｃ群</t>
    <rPh sb="0" eb="4">
      <t>センタクカモク</t>
    </rPh>
    <rPh sb="5" eb="6">
      <t>グン</t>
    </rPh>
    <phoneticPr fontId="1"/>
  </si>
  <si>
    <t>建築デザイン</t>
  </si>
  <si>
    <t>プログラミング演習</t>
  </si>
  <si>
    <t>選択科目Ｄ群</t>
    <rPh sb="0" eb="4">
      <t>センタクカモク</t>
    </rPh>
    <rPh sb="5" eb="6">
      <t>グン</t>
    </rPh>
    <phoneticPr fontId="1"/>
  </si>
  <si>
    <t>選択科目Ｅ群</t>
    <rPh sb="0" eb="4">
      <t>センタクカモク</t>
    </rPh>
    <rPh sb="5" eb="6">
      <t>グン</t>
    </rPh>
    <phoneticPr fontId="1"/>
  </si>
  <si>
    <t>Ａ群・Ｂ群・Ｃ群　合計</t>
    <rPh sb="1" eb="2">
      <t>グン</t>
    </rPh>
    <rPh sb="4" eb="5">
      <t>グン</t>
    </rPh>
    <rPh sb="7" eb="8">
      <t>グン</t>
    </rPh>
    <rPh sb="9" eb="11">
      <t>ゴウケイ</t>
    </rPh>
    <phoneticPr fontId="4"/>
  </si>
  <si>
    <t>合計</t>
    <phoneticPr fontId="4"/>
  </si>
  <si>
    <t>Ｄ群・Ｅ群　合計</t>
    <rPh sb="6" eb="8">
      <t>ゴウケイ</t>
    </rPh>
    <phoneticPr fontId="4"/>
  </si>
  <si>
    <t xml:space="preserve">必修科目 </t>
    <rPh sb="0" eb="2">
      <t>ヒッシュウ</t>
    </rPh>
    <rPh sb="2" eb="4">
      <t>カモク</t>
    </rPh>
    <phoneticPr fontId="4"/>
  </si>
  <si>
    <t>フレッシュマンセミナー</t>
  </si>
  <si>
    <t>2件以上ヒット</t>
    <rPh sb="1" eb="2">
      <t>ケン</t>
    </rPh>
    <rPh sb="2" eb="4">
      <t>イジョウ</t>
    </rPh>
    <phoneticPr fontId="4"/>
  </si>
  <si>
    <t>鉄筋コンクリート構造演習 250072300001
鉄筋コンクリート構造演習（建） 250152311201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</si>
  <si>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</si>
  <si>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</si>
  <si>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</si>
  <si>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</si>
  <si>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</si>
  <si>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</si>
  <si>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</si>
  <si>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</si>
  <si>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</si>
  <si>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</si>
  <si>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</si>
  <si>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</si>
  <si>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</si>
  <si>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</si>
  <si>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</si>
  <si>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</si>
  <si>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</si>
  <si>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</si>
  <si>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</si>
  <si>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</si>
  <si>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</si>
  <si>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</si>
  <si>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</si>
  <si>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　</t>
    <phoneticPr fontId="4"/>
  </si>
  <si>
    <t>区</t>
  </si>
  <si>
    <t>工</t>
    <phoneticPr fontId="1"/>
  </si>
  <si>
    <t>学</t>
    <phoneticPr fontId="1"/>
  </si>
  <si>
    <t>分</t>
  </si>
  <si>
    <t>基礎教育科目</t>
    <rPh sb="0" eb="2">
      <t>キソ</t>
    </rPh>
    <rPh sb="2" eb="4">
      <t>キョウイク</t>
    </rPh>
    <rPh sb="4" eb="6">
      <t>カモク</t>
    </rPh>
    <phoneticPr fontId="23"/>
  </si>
  <si>
    <t>必修科目</t>
    <rPh sb="0" eb="4">
      <t>ヒッシュウカモク</t>
    </rPh>
    <phoneticPr fontId="23"/>
  </si>
  <si>
    <t>微分積分学ＡⅠ</t>
    <rPh sb="0" eb="2">
      <t>ビブン</t>
    </rPh>
    <phoneticPr fontId="1"/>
  </si>
  <si>
    <t>線形代数学Ⅰ</t>
  </si>
  <si>
    <t>物理学基礎ＡⅠ</t>
  </si>
  <si>
    <t>微分積分学ＡⅡ</t>
  </si>
  <si>
    <t>線形代数学Ⅱ</t>
  </si>
  <si>
    <t>物理学基礎ＡⅡ</t>
  </si>
  <si>
    <t>英語Ⅴ</t>
    <phoneticPr fontId="1"/>
  </si>
  <si>
    <t>英語Ⅵ</t>
    <phoneticPr fontId="1"/>
  </si>
  <si>
    <t>建築計画基礎演習</t>
    <rPh sb="0" eb="2">
      <t>ケンチク</t>
    </rPh>
    <rPh sb="2" eb="4">
      <t>ケイカク</t>
    </rPh>
    <rPh sb="4" eb="6">
      <t>キソ</t>
    </rPh>
    <rPh sb="6" eb="8">
      <t>エンシュウ</t>
    </rPh>
    <phoneticPr fontId="1"/>
  </si>
  <si>
    <t>建築構造のしくみ</t>
    <rPh sb="0" eb="2">
      <t>ケンチク</t>
    </rPh>
    <rPh sb="2" eb="4">
      <t>コウゾウ</t>
    </rPh>
    <phoneticPr fontId="1"/>
  </si>
  <si>
    <t>必</t>
    <rPh sb="0" eb="1">
      <t>ヒツ</t>
    </rPh>
    <phoneticPr fontId="1"/>
  </si>
  <si>
    <t>建築の数学</t>
    <phoneticPr fontId="1"/>
  </si>
  <si>
    <t>建築計画</t>
    <phoneticPr fontId="1"/>
  </si>
  <si>
    <t>環境計画Ⅰ</t>
    <phoneticPr fontId="1"/>
  </si>
  <si>
    <t>構造力学Ⅰ</t>
    <phoneticPr fontId="1"/>
  </si>
  <si>
    <t>建築設計Ⅰ</t>
    <phoneticPr fontId="1"/>
  </si>
  <si>
    <t>建築史</t>
    <phoneticPr fontId="1"/>
  </si>
  <si>
    <t>環境工学Ⅰ</t>
    <phoneticPr fontId="1"/>
  </si>
  <si>
    <t>構造力学Ⅱ</t>
    <phoneticPr fontId="1"/>
  </si>
  <si>
    <t>建築材料</t>
    <phoneticPr fontId="1"/>
  </si>
  <si>
    <t>建築設計Ⅱ</t>
    <phoneticPr fontId="1"/>
  </si>
  <si>
    <t>科</t>
    <rPh sb="0" eb="1">
      <t>カ</t>
    </rPh>
    <phoneticPr fontId="1"/>
  </si>
  <si>
    <t>設備計画Ⅰ</t>
    <phoneticPr fontId="1"/>
  </si>
  <si>
    <t>鉄骨構造</t>
    <rPh sb="0" eb="2">
      <t>テッコツ</t>
    </rPh>
    <rPh sb="2" eb="4">
      <t>コウゾウ</t>
    </rPh>
    <phoneticPr fontId="1"/>
  </si>
  <si>
    <t>都市計画</t>
    <rPh sb="2" eb="3">
      <t>ケイ</t>
    </rPh>
    <rPh sb="3" eb="4">
      <t>カ</t>
    </rPh>
    <phoneticPr fontId="1"/>
  </si>
  <si>
    <t>目</t>
    <rPh sb="0" eb="1">
      <t>モク</t>
    </rPh>
    <phoneticPr fontId="1"/>
  </si>
  <si>
    <t>建築未来学概論</t>
    <rPh sb="0" eb="2">
      <t>ケンチク</t>
    </rPh>
    <rPh sb="2" eb="5">
      <t>ミライガク</t>
    </rPh>
    <rPh sb="5" eb="7">
      <t>ガイロン</t>
    </rPh>
    <phoneticPr fontId="1"/>
  </si>
  <si>
    <t>建築と倫理</t>
    <rPh sb="0" eb="1">
      <t>ダテ</t>
    </rPh>
    <rPh sb="1" eb="2">
      <t>チク</t>
    </rPh>
    <phoneticPr fontId="1"/>
  </si>
  <si>
    <t>○</t>
    <phoneticPr fontId="1"/>
  </si>
  <si>
    <t>建築法規</t>
    <rPh sb="0" eb="2">
      <t>ケンチク</t>
    </rPh>
    <rPh sb="2" eb="4">
      <t>ホウキ</t>
    </rPh>
    <phoneticPr fontId="1"/>
  </si>
  <si>
    <t>卒業論文</t>
    <phoneticPr fontId="1"/>
  </si>
  <si>
    <t>卒業設計</t>
    <phoneticPr fontId="1"/>
  </si>
  <si>
    <t>地域施設計画</t>
    <phoneticPr fontId="1"/>
  </si>
  <si>
    <t>学外実習</t>
    <phoneticPr fontId="1"/>
  </si>
  <si>
    <t>地域環境史</t>
    <phoneticPr fontId="1"/>
  </si>
  <si>
    <t>環境計画Ⅱ</t>
    <phoneticPr fontId="1"/>
  </si>
  <si>
    <t>環境工学Ⅱ</t>
    <phoneticPr fontId="1"/>
  </si>
  <si>
    <t>設備計画Ⅱ</t>
    <phoneticPr fontId="1"/>
  </si>
  <si>
    <t>建築デジタルデザイン論</t>
    <rPh sb="0" eb="2">
      <t>ケンチク</t>
    </rPh>
    <rPh sb="10" eb="11">
      <t>ロン</t>
    </rPh>
    <phoneticPr fontId="1"/>
  </si>
  <si>
    <t>構造力学演習Ⅱ</t>
    <phoneticPr fontId="1"/>
  </si>
  <si>
    <t>構造力学Ⅲ</t>
    <phoneticPr fontId="1"/>
  </si>
  <si>
    <t>建築材料の科学</t>
    <phoneticPr fontId="1"/>
  </si>
  <si>
    <t>○</t>
    <phoneticPr fontId="1"/>
  </si>
  <si>
    <t>鉄筋コンクリート構造演習</t>
    <phoneticPr fontId="1"/>
  </si>
  <si>
    <t>インターンシップ</t>
    <phoneticPr fontId="1"/>
  </si>
  <si>
    <t>情報システム</t>
    <phoneticPr fontId="1"/>
  </si>
  <si>
    <t>地球科学基礎</t>
    <phoneticPr fontId="1"/>
  </si>
  <si>
    <t>生産工学論</t>
    <phoneticPr fontId="1"/>
  </si>
  <si>
    <t>環境工学論</t>
    <phoneticPr fontId="1"/>
  </si>
  <si>
    <t>材料科学論</t>
    <phoneticPr fontId="1"/>
  </si>
  <si>
    <t>科学技術論</t>
    <phoneticPr fontId="1"/>
  </si>
  <si>
    <t>専門科目</t>
    <rPh sb="0" eb="2">
      <t>センモン</t>
    </rPh>
    <rPh sb="2" eb="4">
      <t>カモク</t>
    </rPh>
    <phoneticPr fontId="4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</si>
  <si>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</si>
  <si>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</si>
  <si>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</si>
  <si>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</si>
  <si>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学科：</t>
    <rPh sb="0" eb="2">
      <t>ガッカ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</si>
  <si>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</si>
  <si>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</si>
  <si>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</si>
  <si>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</si>
  <si>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</si>
  <si>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</si>
  <si>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</si>
  <si>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</si>
  <si>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2017年度
前期</t>
    <rPh sb="4" eb="6">
      <t>ネンド</t>
    </rPh>
    <rPh sb="7" eb="9">
      <t>ゼンキ</t>
    </rPh>
    <phoneticPr fontId="4"/>
  </si>
  <si>
    <t>2017年度
後期</t>
    <rPh sb="4" eb="6">
      <t>ネンド</t>
    </rPh>
    <rPh sb="7" eb="9">
      <t>コウキ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</si>
  <si>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</si>
  <si>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</si>
  <si>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</si>
  <si>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</si>
  <si>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</si>
  <si>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</si>
  <si>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</si>
  <si>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</si>
  <si>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</si>
  <si>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</si>
  <si>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</si>
  <si>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</si>
  <si>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</si>
  <si>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</si>
  <si>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</si>
  <si>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</si>
  <si>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</si>
  <si>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</si>
  <si>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</si>
  <si>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</si>
  <si>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</si>
  <si>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</si>
  <si>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</si>
  <si>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</si>
  <si>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</si>
  <si>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</si>
  <si>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</si>
  <si>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</si>
  <si>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</si>
  <si>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</si>
  <si>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初年次教育科目</t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</si>
  <si>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</si>
  <si>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合計GP</t>
    <rPh sb="0" eb="2">
      <t>ゴウケイ</t>
    </rPh>
    <phoneticPr fontId="4"/>
  </si>
  <si>
    <t>単位修得状況確認表（共通教育科目：一般学生）</t>
    <rPh sb="10" eb="12">
      <t>キョウツウ</t>
    </rPh>
    <rPh sb="12" eb="14">
      <t>キョウイク</t>
    </rPh>
    <rPh sb="14" eb="16">
      <t>カモク</t>
    </rPh>
    <rPh sb="17" eb="19">
      <t>イッパン</t>
    </rPh>
    <rPh sb="19" eb="21">
      <t>ガクセイ</t>
    </rPh>
    <phoneticPr fontId="4"/>
  </si>
  <si>
    <t>P</t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</si>
  <si>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</si>
  <si>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</si>
  <si>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累積GPAの値を成績原簿と一致するかチェックする。</t>
    <rPh sb="6" eb="7">
      <t>アタイ</t>
    </rPh>
    <rPh sb="13" eb="15">
      <t>イッチ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</si>
  <si>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</si>
  <si>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4"/>
  </si>
  <si>
    <t>建築設計Ⅳ</t>
  </si>
  <si>
    <t>建築施工</t>
  </si>
  <si>
    <t>建築設計Ⅲ</t>
  </si>
  <si>
    <t>建築振動と防災</t>
    <rPh sb="0" eb="2">
      <t>ケンチク</t>
    </rPh>
    <rPh sb="2" eb="4">
      <t>シンドウ</t>
    </rPh>
    <rPh sb="5" eb="7">
      <t>ボウサイ</t>
    </rPh>
    <phoneticPr fontId="1"/>
  </si>
  <si>
    <t>構造力学演習Ⅰ</t>
  </si>
  <si>
    <t>構造設計</t>
  </si>
  <si>
    <t>建築実験</t>
  </si>
  <si>
    <t>基礎構造</t>
  </si>
  <si>
    <t>ｸﾞﾛｰﾊﾞﾙ教育科目</t>
    <phoneticPr fontId="4"/>
  </si>
  <si>
    <t>GPA</t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</si>
  <si>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</si>
  <si>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</si>
  <si>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</si>
  <si>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</si>
  <si>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（補足説明）</t>
    <rPh sb="1" eb="3">
      <t>ホソク</t>
    </rPh>
    <rPh sb="3" eb="5">
      <t>セツメイ</t>
    </rPh>
    <phoneticPr fontId="4"/>
  </si>
  <si>
    <t>③【共通教育科目】評価F科目の再履修での修得単位数</t>
    <rPh sb="2" eb="4">
      <t>キョウツウ</t>
    </rPh>
    <phoneticPr fontId="4"/>
  </si>
  <si>
    <t>③【専門教育科目】評価F科目の再履修での修得単位数</t>
    <rPh sb="9" eb="11">
      <t>ヒョウカ</t>
    </rPh>
    <rPh sb="12" eb="14">
      <t>カモク</t>
    </rPh>
    <rPh sb="15" eb="16">
      <t>サイ</t>
    </rPh>
    <rPh sb="16" eb="18">
      <t>リシュウ</t>
    </rPh>
    <rPh sb="20" eb="22">
      <t>シュウトク</t>
    </rPh>
    <rPh sb="22" eb="25">
      <t>タンイスウ</t>
    </rPh>
    <phoneticPr fontId="4"/>
  </si>
  <si>
    <t>STEP１</t>
  </si>
  <si>
    <t>STEP２</t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</si>
  <si>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</si>
  <si>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</si>
  <si>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専門教育科目（選択科目A群）</t>
    <rPh sb="0" eb="2">
      <t>センモン</t>
    </rPh>
    <rPh sb="2" eb="4">
      <t>キョウイク</t>
    </rPh>
    <rPh sb="4" eb="6">
      <t>カモク</t>
    </rPh>
    <phoneticPr fontId="4"/>
  </si>
  <si>
    <t>専門教育科目（選択科目B群）</t>
    <rPh sb="0" eb="2">
      <t>センモン</t>
    </rPh>
    <rPh sb="2" eb="4">
      <t>キョウイク</t>
    </rPh>
    <rPh sb="4" eb="6">
      <t>カモク</t>
    </rPh>
    <phoneticPr fontId="4"/>
  </si>
  <si>
    <t>専門教育科目（選択科目C群）</t>
    <rPh sb="0" eb="2">
      <t>センモン</t>
    </rPh>
    <rPh sb="2" eb="4">
      <t>キョウイク</t>
    </rPh>
    <rPh sb="4" eb="6">
      <t>カモク</t>
    </rPh>
    <phoneticPr fontId="4"/>
  </si>
  <si>
    <t>専門教育科目（選択科目D群・E群）</t>
    <rPh sb="0" eb="2">
      <t>センモン</t>
    </rPh>
    <rPh sb="2" eb="4">
      <t>キョウイク</t>
    </rPh>
    <rPh sb="4" eb="6">
      <t>カモク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</si>
  <si>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</si>
  <si>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</si>
  <si>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</si>
  <si>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</si>
  <si>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</si>
  <si>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</si>
  <si>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</si>
  <si>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</si>
  <si>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</si>
  <si>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</si>
  <si>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</si>
  <si>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</si>
  <si>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</si>
  <si>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</si>
  <si>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>※評価D以上の科目を再履修して単位を修得した場合の入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</si>
  <si>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</si>
  <si>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</si>
  <si>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</si>
  <si>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</si>
  <si>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</si>
  <si>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</si>
  <si>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</si>
  <si>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</si>
  <si>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</si>
  <si>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</si>
  <si>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</si>
  <si>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</si>
  <si>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</si>
  <si>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</si>
  <si>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</si>
  <si>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</si>
  <si>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</si>
  <si>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</si>
  <si>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</si>
  <si>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</si>
  <si>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</si>
  <si>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</si>
  <si>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</si>
  <si>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２．オレンジ枠に合計修得単位数を入力する。</t>
  </si>
  <si>
    <t xml:space="preserve">  上記１～３の手順で入力する。</t>
    <phoneticPr fontId="4"/>
  </si>
  <si>
    <t xml:space="preserve">  力方法について</t>
    <phoneticPr fontId="4"/>
  </si>
  <si>
    <t xml:space="preserve">  上記１～３の手順で入力した後、以前の評価（黄色枠）と</t>
    <phoneticPr fontId="4"/>
  </si>
  <si>
    <t xml:space="preserve">  合計GP（灰色枠）を削除し、オレンジ枠の合計修得単位</t>
    <phoneticPr fontId="4"/>
  </si>
  <si>
    <t xml:space="preserve">  数から再履修で修得した単位数を引いた値を再入力する。</t>
    <phoneticPr fontId="4"/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</si>
  <si>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</si>
  <si>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</si>
  <si>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科目・全科目それぞれの合計単位数を記入</t>
    <phoneticPr fontId="4"/>
  </si>
  <si>
    <t>　　する。</t>
    <phoneticPr fontId="4"/>
  </si>
  <si>
    <t>　　を計算し、その値を入力する。</t>
    <phoneticPr fontId="4"/>
  </si>
  <si>
    <t>※期をまたがって開講される科目は、成績の出</t>
    <phoneticPr fontId="4"/>
  </si>
  <si>
    <t>　された期に記入する。例えば通年の場合、後</t>
    <phoneticPr fontId="4"/>
  </si>
  <si>
    <t>　期に記入する。</t>
    <phoneticPr fontId="4"/>
  </si>
  <si>
    <t>※本表最下部の表の入力方法について</t>
    <phoneticPr fontId="4"/>
  </si>
  <si>
    <t>　・P評価の単位数は、当該期①の欄に、</t>
    <phoneticPr fontId="4"/>
  </si>
  <si>
    <t>　・F評価の単位数は、当該期②の欄に、</t>
    <phoneticPr fontId="4"/>
  </si>
  <si>
    <t>※評価Fの科目を再履修して単位を修得した場合</t>
    <phoneticPr fontId="4"/>
  </si>
  <si>
    <t>　の入力方法について</t>
    <phoneticPr fontId="4"/>
  </si>
  <si>
    <t>　上記1～3の手順で入力する。</t>
    <phoneticPr fontId="4"/>
  </si>
  <si>
    <t>※評価D以上の科目を再履修して単位を修得した</t>
    <phoneticPr fontId="4"/>
  </si>
  <si>
    <t>　場合の入力方法について</t>
    <phoneticPr fontId="4"/>
  </si>
  <si>
    <t>　上記1～3の手順で入力した後、以前の評価（</t>
    <phoneticPr fontId="4"/>
  </si>
  <si>
    <t xml:space="preserve">  黄色枠）と合計GP（灰色枠）を削除し、オレ</t>
    <rPh sb="7" eb="9">
      <t>ゴウケイ</t>
    </rPh>
    <rPh sb="12" eb="13">
      <t>ハイ</t>
    </rPh>
    <rPh sb="13" eb="14">
      <t>イロ</t>
    </rPh>
    <rPh sb="14" eb="15">
      <t>ワク</t>
    </rPh>
    <rPh sb="17" eb="19">
      <t>サクジョ</t>
    </rPh>
    <phoneticPr fontId="4"/>
  </si>
  <si>
    <t>　ンジ枠の合計修得単位数から再履修で修得し</t>
    <phoneticPr fontId="4"/>
  </si>
  <si>
    <t>　た単位数を引いた値を再入力する。</t>
    <phoneticPr fontId="4"/>
  </si>
  <si>
    <t>　やす。</t>
    <phoneticPr fontId="4"/>
  </si>
  <si>
    <t>１．黄色枠に各科目(英語の場合は修得した合計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3" eb="15">
      <t>バアイ</t>
    </rPh>
    <rPh sb="16" eb="18">
      <t>シュウトク</t>
    </rPh>
    <rPh sb="20" eb="22">
      <t>ゴウケイ</t>
    </rPh>
    <phoneticPr fontId="4"/>
  </si>
  <si>
    <t>　　単位数)の修得単位数を記入する。</t>
    <phoneticPr fontId="4"/>
  </si>
  <si>
    <t>3年前期終了時</t>
    <rPh sb="1" eb="2">
      <t>ネン</t>
    </rPh>
    <rPh sb="2" eb="4">
      <t>ゼンキ</t>
    </rPh>
    <rPh sb="4" eb="7">
      <t>シュウリョウジ</t>
    </rPh>
    <phoneticPr fontId="4"/>
  </si>
  <si>
    <t>3年後期終了時</t>
    <rPh sb="1" eb="2">
      <t>ネン</t>
    </rPh>
    <rPh sb="2" eb="4">
      <t>コウキ</t>
    </rPh>
    <rPh sb="4" eb="7">
      <t>シュウリョウジ</t>
    </rPh>
    <phoneticPr fontId="4"/>
  </si>
  <si>
    <t>　　期③の欄に入力する。なお、②には再履修</t>
    <phoneticPr fontId="4"/>
  </si>
  <si>
    <t>　　の科目は含まない。</t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</si>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</sst>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0.4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FF66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6" fillId="0" borderId="0">
      <alignment vertical="center"/>
    </xf>
  </cellStyleXfs>
  <cellXfs count="411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9" fillId="0" borderId="0" xfId="1" applyFont="1" applyFill="1"/>
    <xf numFmtId="0" fontId="7" fillId="0" borderId="0" xfId="1" applyFont="1" applyFill="1" applyBorder="1" applyAlignment="1">
      <alignment horizontal="center" vertical="center" textRotation="255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8" xfId="0" applyFont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39" xfId="0" applyFont="1" applyFill="1" applyBorder="1" applyAlignment="1">
      <alignment vertical="center" textRotation="255" wrapText="1"/>
    </xf>
    <xf numFmtId="0" fontId="8" fillId="0" borderId="21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4" borderId="46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54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4" borderId="74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6" xfId="0" applyFont="1" applyFill="1" applyBorder="1" applyAlignment="1" applyProtection="1">
      <alignment horizontal="center" vertical="center" wrapText="1"/>
      <protection locked="0"/>
    </xf>
    <xf numFmtId="0" fontId="8" fillId="3" borderId="57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50" xfId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0" borderId="52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distributed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distributed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distributed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distributed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distributed" vertical="center" shrinkToFit="1"/>
    </xf>
    <xf numFmtId="0" fontId="7" fillId="0" borderId="7" xfId="1" applyFont="1" applyFill="1" applyBorder="1" applyAlignment="1">
      <alignment horizontal="distributed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center" vertical="center" shrinkToFit="1"/>
    </xf>
    <xf numFmtId="0" fontId="7" fillId="0" borderId="28" xfId="1" applyFont="1" applyFill="1" applyBorder="1" applyAlignment="1">
      <alignment horizontal="distributed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distributed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distributed" vertical="center" shrinkToFit="1"/>
    </xf>
    <xf numFmtId="176" fontId="19" fillId="0" borderId="0" xfId="0" applyNumberFormat="1" applyFont="1" applyFill="1">
      <alignment vertical="center"/>
    </xf>
    <xf numFmtId="176" fontId="19" fillId="0" borderId="0" xfId="0" applyNumberFormat="1" applyFont="1" applyFill="1" applyBorder="1">
      <alignment vertical="center"/>
    </xf>
    <xf numFmtId="176" fontId="19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19" fillId="0" borderId="4" xfId="0" applyNumberFormat="1" applyFont="1" applyFill="1" applyBorder="1">
      <alignment vertical="center"/>
    </xf>
    <xf numFmtId="176" fontId="19" fillId="0" borderId="13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176" fontId="19" fillId="0" borderId="9" xfId="0" applyNumberFormat="1" applyFont="1" applyFill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176" fontId="19" fillId="7" borderId="4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21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5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43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6" xfId="0" applyFont="1" applyFill="1" applyBorder="1">
      <alignment vertical="center"/>
    </xf>
    <xf numFmtId="176" fontId="19" fillId="6" borderId="28" xfId="0" applyNumberFormat="1" applyFont="1" applyFill="1" applyBorder="1">
      <alignment vertical="center"/>
    </xf>
    <xf numFmtId="176" fontId="19" fillId="6" borderId="4" xfId="0" applyNumberFormat="1" applyFont="1" applyFill="1" applyBorder="1">
      <alignment vertical="center"/>
    </xf>
    <xf numFmtId="176" fontId="19" fillId="6" borderId="13" xfId="0" applyNumberFormat="1" applyFont="1" applyFill="1" applyBorder="1">
      <alignment vertical="center"/>
    </xf>
    <xf numFmtId="176" fontId="19" fillId="6" borderId="10" xfId="0" applyNumberFormat="1" applyFont="1" applyFill="1" applyBorder="1">
      <alignment vertical="center"/>
    </xf>
    <xf numFmtId="176" fontId="19" fillId="6" borderId="9" xfId="0" applyNumberFormat="1" applyFont="1" applyFill="1" applyBorder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vertical="center" wrapText="1"/>
    </xf>
    <xf numFmtId="0" fontId="8" fillId="0" borderId="64" xfId="0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17" fillId="5" borderId="27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vertical="center" wrapText="1"/>
    </xf>
    <xf numFmtId="0" fontId="7" fillId="0" borderId="61" xfId="1" applyFont="1" applyFill="1" applyBorder="1" applyAlignment="1">
      <alignment vertical="center"/>
    </xf>
    <xf numFmtId="0" fontId="7" fillId="0" borderId="60" xfId="1" applyFont="1" applyFill="1" applyBorder="1" applyAlignment="1">
      <alignment vertical="center"/>
    </xf>
    <xf numFmtId="0" fontId="22" fillId="6" borderId="0" xfId="0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distributed" vertical="center" shrinkToFit="1"/>
    </xf>
    <xf numFmtId="0" fontId="7" fillId="0" borderId="106" xfId="1" applyFont="1" applyFill="1" applyBorder="1" applyAlignment="1">
      <alignment horizontal="center" vertical="center" shrinkToFit="1"/>
    </xf>
    <xf numFmtId="0" fontId="7" fillId="0" borderId="108" xfId="1" applyFont="1" applyFill="1" applyBorder="1" applyAlignment="1">
      <alignment horizontal="center" vertical="center" shrinkToFit="1"/>
    </xf>
    <xf numFmtId="0" fontId="7" fillId="0" borderId="111" xfId="1" applyFont="1" applyFill="1" applyBorder="1" applyAlignment="1">
      <alignment horizontal="center" vertical="center" shrinkToFit="1"/>
    </xf>
    <xf numFmtId="0" fontId="7" fillId="0" borderId="82" xfId="1" applyFont="1" applyFill="1" applyBorder="1" applyAlignment="1">
      <alignment horizontal="center" vertical="center" shrinkToFit="1"/>
    </xf>
    <xf numFmtId="0" fontId="7" fillId="0" borderId="112" xfId="1" applyFont="1" applyFill="1" applyBorder="1" applyAlignment="1">
      <alignment horizontal="center" vertical="center" shrinkToFit="1"/>
    </xf>
    <xf numFmtId="0" fontId="7" fillId="0" borderId="72" xfId="1" applyFont="1" applyFill="1" applyBorder="1" applyAlignment="1">
      <alignment horizontal="center" vertical="center" shrinkToFit="1"/>
    </xf>
    <xf numFmtId="0" fontId="7" fillId="0" borderId="110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distributed" vertical="center" shrinkToFit="1"/>
    </xf>
    <xf numFmtId="0" fontId="25" fillId="0" borderId="100" xfId="1" applyFont="1" applyFill="1" applyBorder="1"/>
    <xf numFmtId="0" fontId="7" fillId="0" borderId="101" xfId="1" applyFont="1" applyFill="1" applyBorder="1" applyAlignment="1">
      <alignment horizontal="center" vertical="center" shrinkToFit="1"/>
    </xf>
    <xf numFmtId="0" fontId="7" fillId="0" borderId="51" xfId="1" applyFont="1" applyFill="1" applyBorder="1" applyAlignment="1">
      <alignment horizontal="center" vertical="center" shrinkToFit="1"/>
    </xf>
    <xf numFmtId="0" fontId="7" fillId="0" borderId="80" xfId="1" applyFont="1" applyFill="1" applyBorder="1" applyAlignment="1">
      <alignment horizontal="center" vertical="center" shrinkToFit="1"/>
    </xf>
    <xf numFmtId="0" fontId="7" fillId="0" borderId="81" xfId="1" applyFont="1" applyFill="1" applyBorder="1" applyAlignment="1">
      <alignment horizontal="center" vertical="center" shrinkToFit="1"/>
    </xf>
    <xf numFmtId="0" fontId="7" fillId="0" borderId="44" xfId="1" applyFont="1" applyFill="1" applyBorder="1" applyAlignment="1">
      <alignment horizontal="center" vertical="center" shrinkToFit="1"/>
    </xf>
    <xf numFmtId="0" fontId="7" fillId="0" borderId="113" xfId="1" applyFont="1" applyFill="1" applyBorder="1" applyAlignment="1">
      <alignment horizontal="center" vertical="center" shrinkToFit="1"/>
    </xf>
    <xf numFmtId="0" fontId="7" fillId="0" borderId="114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0" borderId="115" xfId="1" applyFont="1" applyFill="1" applyBorder="1" applyAlignment="1">
      <alignment horizontal="center" vertical="center" shrinkToFit="1"/>
    </xf>
    <xf numFmtId="0" fontId="7" fillId="0" borderId="116" xfId="1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17" fillId="0" borderId="6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7" fillId="0" borderId="0" xfId="3" applyFont="1">
      <alignment vertical="center"/>
    </xf>
    <xf numFmtId="0" fontId="26" fillId="0" borderId="0" xfId="3">
      <alignment vertical="center"/>
    </xf>
    <xf numFmtId="0" fontId="28" fillId="0" borderId="0" xfId="3" applyFont="1">
      <alignment vertical="center"/>
    </xf>
    <xf numFmtId="0" fontId="29" fillId="0" borderId="0" xfId="3" applyFont="1">
      <alignment vertical="center"/>
    </xf>
    <xf numFmtId="0" fontId="10" fillId="0" borderId="0" xfId="3" applyFont="1">
      <alignment vertical="center"/>
    </xf>
    <xf numFmtId="0" fontId="30" fillId="0" borderId="0" xfId="3" applyFont="1">
      <alignment vertical="center"/>
    </xf>
    <xf numFmtId="0" fontId="10" fillId="0" borderId="0" xfId="3" applyFont="1" applyBorder="1">
      <alignment vertical="center"/>
    </xf>
    <xf numFmtId="0" fontId="31" fillId="0" borderId="0" xfId="3" applyFont="1" applyBorder="1">
      <alignment vertical="center"/>
    </xf>
    <xf numFmtId="0" fontId="10" fillId="0" borderId="95" xfId="3" applyFont="1" applyBorder="1" applyAlignment="1">
      <alignment horizontal="right" vertical="center"/>
    </xf>
    <xf numFmtId="0" fontId="32" fillId="0" borderId="95" xfId="3" applyFont="1" applyBorder="1" applyAlignment="1">
      <alignment vertical="center"/>
    </xf>
    <xf numFmtId="0" fontId="10" fillId="0" borderId="95" xfId="3" applyFont="1" applyBorder="1" applyAlignment="1">
      <alignment horizontal="center" vertical="center"/>
    </xf>
    <xf numFmtId="0" fontId="10" fillId="0" borderId="0" xfId="3" applyFont="1" applyFill="1" applyBorder="1">
      <alignment vertical="center"/>
    </xf>
    <xf numFmtId="0" fontId="10" fillId="0" borderId="4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4" xfId="3" applyFont="1" applyBorder="1">
      <alignment vertical="center"/>
    </xf>
    <xf numFmtId="0" fontId="30" fillId="0" borderId="0" xfId="3" applyFont="1" applyBorder="1">
      <alignment vertical="center"/>
    </xf>
    <xf numFmtId="0" fontId="30" fillId="0" borderId="95" xfId="3" applyFont="1" applyBorder="1">
      <alignment vertical="center"/>
    </xf>
    <xf numFmtId="0" fontId="30" fillId="0" borderId="95" xfId="3" applyFont="1" applyBorder="1" applyAlignment="1">
      <alignment horizontal="center" vertical="center"/>
    </xf>
    <xf numFmtId="0" fontId="30" fillId="0" borderId="95" xfId="3" applyFont="1" applyBorder="1" applyAlignment="1">
      <alignment horizontal="right" vertical="center"/>
    </xf>
    <xf numFmtId="0" fontId="33" fillId="0" borderId="0" xfId="3" applyFont="1">
      <alignment vertical="center"/>
    </xf>
    <xf numFmtId="0" fontId="34" fillId="0" borderId="0" xfId="3" applyFont="1" applyBorder="1">
      <alignment vertical="center"/>
    </xf>
    <xf numFmtId="0" fontId="30" fillId="0" borderId="0" xfId="3" applyFont="1" applyBorder="1" applyAlignment="1">
      <alignment horizontal="center" vertical="center"/>
    </xf>
    <xf numFmtId="0" fontId="30" fillId="0" borderId="0" xfId="3" applyFont="1" applyFill="1" applyBorder="1">
      <alignment vertical="center"/>
    </xf>
    <xf numFmtId="0" fontId="22" fillId="6" borderId="14" xfId="0" applyFont="1" applyFill="1" applyBorder="1" applyAlignment="1">
      <alignment horizontal="center" vertical="center" wrapText="1"/>
    </xf>
    <xf numFmtId="0" fontId="22" fillId="6" borderId="38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>
      <alignment vertical="center"/>
    </xf>
    <xf numFmtId="0" fontId="36" fillId="0" borderId="69" xfId="0" applyFont="1" applyFill="1" applyBorder="1" applyAlignment="1">
      <alignment vertical="center" wrapText="1"/>
    </xf>
    <xf numFmtId="0" fontId="37" fillId="0" borderId="0" xfId="0" applyFont="1" applyFill="1" applyAlignment="1" applyProtection="1">
      <alignment vertical="center" wrapText="1"/>
      <protection locked="0"/>
    </xf>
    <xf numFmtId="0" fontId="8" fillId="8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22" fillId="6" borderId="52" xfId="0" applyFont="1" applyFill="1" applyBorder="1" applyAlignment="1">
      <alignment horizontal="center" vertical="center" wrapText="1"/>
    </xf>
    <xf numFmtId="0" fontId="38" fillId="6" borderId="0" xfId="1" applyFont="1" applyFill="1"/>
    <xf numFmtId="0" fontId="15" fillId="0" borderId="73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22" fillId="6" borderId="52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>
      <alignment vertical="center" textRotation="255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>
      <alignment vertical="center"/>
    </xf>
    <xf numFmtId="0" fontId="0" fillId="0" borderId="0" xfId="0">
      <alignment vertical="center"/>
    </xf>
    <xf numFmtId="0" fontId="17" fillId="5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13" fillId="0" borderId="0" xfId="0" applyFont="1" applyAlignment="1" applyProtection="1"/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0" fontId="39" fillId="0" borderId="0" xfId="0" applyFont="1" applyFill="1" applyAlignment="1" applyProtection="1">
      <alignment vertical="center" wrapText="1"/>
      <protection locked="0"/>
    </xf>
    <xf numFmtId="0" fontId="40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10" fillId="0" borderId="4" xfId="3" applyFont="1" applyBorder="1" applyAlignment="1">
      <alignment vertical="center" wrapText="1"/>
    </xf>
    <xf numFmtId="0" fontId="30" fillId="0" borderId="95" xfId="3" applyFont="1" applyBorder="1" applyAlignment="1">
      <alignment vertical="center"/>
    </xf>
    <xf numFmtId="0" fontId="30" fillId="0" borderId="95" xfId="3" applyFont="1" applyBorder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69" xfId="3" applyFont="1" applyBorder="1" applyAlignment="1">
      <alignment horizontal="center" vertical="center"/>
    </xf>
    <xf numFmtId="0" fontId="10" fillId="0" borderId="56" xfId="3" applyFont="1" applyBorder="1" applyAlignment="1">
      <alignment horizontal="center" vertical="center"/>
    </xf>
    <xf numFmtId="0" fontId="30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59" xfId="1" applyFont="1" applyFill="1" applyBorder="1" applyAlignment="1" applyProtection="1">
      <alignment horizontal="left" vertical="center"/>
    </xf>
    <xf numFmtId="0" fontId="7" fillId="0" borderId="61" xfId="1" applyFont="1" applyFill="1" applyBorder="1" applyAlignment="1" applyProtection="1">
      <alignment horizontal="left" vertical="center"/>
    </xf>
    <xf numFmtId="0" fontId="7" fillId="0" borderId="59" xfId="1" applyFont="1" applyFill="1" applyBorder="1" applyAlignment="1">
      <alignment horizontal="left" vertical="center"/>
    </xf>
    <xf numFmtId="0" fontId="7" fillId="0" borderId="61" xfId="1" applyFont="1" applyFill="1" applyBorder="1" applyAlignment="1">
      <alignment horizontal="left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textRotation="255"/>
    </xf>
    <xf numFmtId="0" fontId="7" fillId="0" borderId="93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95" xfId="1" applyFont="1" applyFill="1" applyBorder="1" applyAlignment="1">
      <alignment horizontal="center" vertical="center" wrapText="1"/>
    </xf>
    <xf numFmtId="0" fontId="7" fillId="0" borderId="58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17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 wrapText="1"/>
    </xf>
    <xf numFmtId="0" fontId="7" fillId="0" borderId="118" xfId="1" applyFont="1" applyFill="1" applyBorder="1" applyAlignment="1">
      <alignment horizontal="center" vertical="center" wrapText="1"/>
    </xf>
    <xf numFmtId="0" fontId="7" fillId="0" borderId="59" xfId="1" applyFont="1" applyFill="1" applyBorder="1" applyAlignment="1">
      <alignment horizontal="center" vertical="center"/>
    </xf>
    <xf numFmtId="0" fontId="7" fillId="0" borderId="61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vertical="center"/>
    </xf>
    <xf numFmtId="0" fontId="7" fillId="0" borderId="97" xfId="1" applyFont="1" applyFill="1" applyBorder="1" applyAlignment="1">
      <alignment horizontal="center" vertical="center" textRotation="255"/>
    </xf>
    <xf numFmtId="0" fontId="7" fillId="0" borderId="62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7" fillId="0" borderId="67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68" xfId="1" applyFont="1" applyFill="1" applyBorder="1" applyAlignment="1">
      <alignment horizontal="center" vertical="center" wrapText="1"/>
    </xf>
    <xf numFmtId="0" fontId="7" fillId="0" borderId="96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4" fillId="0" borderId="83" xfId="1" applyFont="1" applyFill="1" applyBorder="1" applyAlignment="1">
      <alignment horizontal="center" vertical="center"/>
    </xf>
    <xf numFmtId="0" fontId="14" fillId="0" borderId="84" xfId="1" applyFont="1" applyFill="1" applyBorder="1" applyAlignment="1">
      <alignment horizontal="center" vertical="center"/>
    </xf>
    <xf numFmtId="0" fontId="14" fillId="0" borderId="85" xfId="1" applyFont="1" applyFill="1" applyBorder="1" applyAlignment="1">
      <alignment horizontal="center"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8" xfId="1" applyFont="1" applyFill="1" applyBorder="1" applyAlignment="1">
      <alignment horizontal="center" vertical="center"/>
    </xf>
    <xf numFmtId="0" fontId="14" fillId="0" borderId="89" xfId="1" applyFont="1" applyFill="1" applyBorder="1" applyAlignment="1">
      <alignment horizontal="center" vertical="center"/>
    </xf>
    <xf numFmtId="0" fontId="14" fillId="0" borderId="90" xfId="1" applyFont="1" applyFill="1" applyBorder="1" applyAlignment="1">
      <alignment horizontal="center" vertical="center"/>
    </xf>
    <xf numFmtId="0" fontId="14" fillId="0" borderId="91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61" xfId="1" applyFont="1" applyFill="1" applyBorder="1" applyAlignment="1">
      <alignment horizontal="center" vertical="center"/>
    </xf>
    <xf numFmtId="0" fontId="6" fillId="0" borderId="60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6" fillId="0" borderId="59" xfId="1" applyFont="1" applyFill="1" applyBorder="1" applyAlignment="1">
      <alignment horizontal="left" vertical="center"/>
    </xf>
    <xf numFmtId="0" fontId="6" fillId="0" borderId="61" xfId="1" applyFont="1" applyFill="1" applyBorder="1" applyAlignment="1">
      <alignment horizontal="left" vertical="center"/>
    </xf>
    <xf numFmtId="0" fontId="7" fillId="0" borderId="27" xfId="1" applyFont="1" applyFill="1" applyBorder="1" applyAlignment="1">
      <alignment horizontal="center" vertical="center" textRotation="255" shrinkToFit="1"/>
    </xf>
    <xf numFmtId="0" fontId="7" fillId="0" borderId="50" xfId="1" applyFont="1" applyFill="1" applyBorder="1" applyAlignment="1">
      <alignment horizontal="center" vertical="center" textRotation="255" shrinkToFit="1"/>
    </xf>
    <xf numFmtId="0" fontId="7" fillId="0" borderId="18" xfId="1" applyFont="1" applyFill="1" applyBorder="1" applyAlignment="1">
      <alignment horizontal="center" vertical="center" textRotation="255" shrinkToFit="1"/>
    </xf>
    <xf numFmtId="0" fontId="7" fillId="0" borderId="77" xfId="1" applyFont="1" applyFill="1" applyBorder="1" applyAlignment="1">
      <alignment horizontal="center" vertical="center" textRotation="255" shrinkToFit="1"/>
    </xf>
    <xf numFmtId="0" fontId="7" fillId="0" borderId="78" xfId="1" applyFont="1" applyFill="1" applyBorder="1" applyAlignment="1">
      <alignment horizontal="center" vertical="center" textRotation="255" shrinkToFit="1"/>
    </xf>
    <xf numFmtId="0" fontId="7" fillId="0" borderId="79" xfId="1" applyFont="1" applyFill="1" applyBorder="1" applyAlignment="1">
      <alignment horizontal="center" vertical="center" textRotation="255" shrinkToFit="1"/>
    </xf>
    <xf numFmtId="0" fontId="24" fillId="0" borderId="92" xfId="0" applyFont="1" applyFill="1" applyBorder="1" applyAlignment="1">
      <alignment horizontal="center" vertical="center" textRotation="255"/>
    </xf>
    <xf numFmtId="0" fontId="24" fillId="0" borderId="93" xfId="0" applyFont="1" applyFill="1" applyBorder="1" applyAlignment="1">
      <alignment horizontal="center" vertical="center" textRotation="255"/>
    </xf>
    <xf numFmtId="0" fontId="24" fillId="0" borderId="97" xfId="0" applyFont="1" applyFill="1" applyBorder="1" applyAlignment="1">
      <alignment horizontal="center" vertical="center" textRotation="255"/>
    </xf>
    <xf numFmtId="0" fontId="7" fillId="0" borderId="102" xfId="1" applyFont="1" applyFill="1" applyBorder="1" applyAlignment="1">
      <alignment horizontal="center" vertical="center" shrinkToFit="1"/>
    </xf>
    <xf numFmtId="0" fontId="7" fillId="0" borderId="103" xfId="1" applyFont="1" applyFill="1" applyBorder="1" applyAlignment="1">
      <alignment horizontal="center" vertical="center" shrinkToFit="1"/>
    </xf>
    <xf numFmtId="0" fontId="25" fillId="0" borderId="104" xfId="1" applyFont="1" applyFill="1" applyBorder="1" applyAlignment="1">
      <alignment horizontal="center" vertical="center" textRotation="255"/>
    </xf>
    <xf numFmtId="0" fontId="25" fillId="0" borderId="107" xfId="1" applyFont="1" applyFill="1" applyBorder="1" applyAlignment="1">
      <alignment horizontal="center" vertical="center" textRotation="255"/>
    </xf>
    <xf numFmtId="0" fontId="25" fillId="0" borderId="109" xfId="1" applyFont="1" applyFill="1" applyBorder="1" applyAlignment="1">
      <alignment horizontal="center" vertical="center" textRotation="255"/>
    </xf>
    <xf numFmtId="0" fontId="7" fillId="0" borderId="105" xfId="1" applyFont="1" applyFill="1" applyBorder="1" applyAlignment="1">
      <alignment horizontal="center" vertical="center" textRotation="255" shrinkToFit="1"/>
    </xf>
    <xf numFmtId="0" fontId="7" fillId="0" borderId="82" xfId="1" applyFont="1" applyFill="1" applyBorder="1" applyAlignment="1">
      <alignment horizontal="center" vertical="center" textRotation="255" shrinkToFit="1"/>
    </xf>
    <xf numFmtId="0" fontId="7" fillId="0" borderId="110" xfId="1" applyFont="1" applyFill="1" applyBorder="1" applyAlignment="1">
      <alignment horizontal="center" vertical="center" textRotation="255" shrinkToFit="1"/>
    </xf>
    <xf numFmtId="0" fontId="7" fillId="0" borderId="92" xfId="1" applyFont="1" applyFill="1" applyBorder="1" applyAlignment="1">
      <alignment horizontal="center" vertical="center" textRotation="255" shrinkToFit="1"/>
    </xf>
    <xf numFmtId="0" fontId="7" fillId="0" borderId="93" xfId="1" applyFont="1" applyFill="1" applyBorder="1" applyAlignment="1">
      <alignment horizontal="center" vertical="center" textRotation="255" shrinkToFit="1"/>
    </xf>
    <xf numFmtId="0" fontId="7" fillId="0" borderId="97" xfId="1" applyFont="1" applyFill="1" applyBorder="1" applyAlignment="1">
      <alignment horizontal="center" vertical="center" textRotation="255" shrinkToFit="1"/>
    </xf>
    <xf numFmtId="0" fontId="10" fillId="0" borderId="92" xfId="1" applyFont="1" applyFill="1" applyBorder="1" applyAlignment="1">
      <alignment horizontal="center" vertical="center" textRotation="255"/>
    </xf>
    <xf numFmtId="0" fontId="10" fillId="0" borderId="93" xfId="1" applyFont="1" applyFill="1" applyBorder="1" applyAlignment="1">
      <alignment horizontal="center" vertical="center" textRotation="255"/>
    </xf>
    <xf numFmtId="0" fontId="10" fillId="0" borderId="97" xfId="1" applyFont="1" applyFill="1" applyBorder="1" applyAlignment="1">
      <alignment horizontal="center" vertical="center" textRotation="255"/>
    </xf>
    <xf numFmtId="0" fontId="6" fillId="0" borderId="2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63" xfId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18" fillId="0" borderId="27" xfId="1" applyFont="1" applyFill="1" applyBorder="1" applyAlignment="1">
      <alignment horizontal="center" vertical="center" textRotation="255" shrinkToFit="1"/>
    </xf>
    <xf numFmtId="0" fontId="18" fillId="0" borderId="50" xfId="1" applyFont="1" applyFill="1" applyBorder="1" applyAlignment="1">
      <alignment horizontal="center" vertical="center" textRotation="255" shrinkToFit="1"/>
    </xf>
    <xf numFmtId="0" fontId="7" fillId="0" borderId="24" xfId="1" applyFont="1" applyFill="1" applyBorder="1" applyAlignment="1">
      <alignment horizontal="center" vertical="center" textRotation="255" shrinkToFit="1"/>
    </xf>
    <xf numFmtId="0" fontId="7" fillId="0" borderId="25" xfId="1" applyFont="1" applyFill="1" applyBorder="1" applyAlignment="1">
      <alignment horizontal="center" vertical="center" textRotation="255" shrinkToFit="1"/>
    </xf>
    <xf numFmtId="0" fontId="6" fillId="0" borderId="9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39" fillId="0" borderId="0" xfId="0" applyFont="1" applyFill="1" applyAlignment="1" applyProtection="1">
      <alignment vertical="center" wrapText="1"/>
      <protection locked="0"/>
    </xf>
    <xf numFmtId="0" fontId="15" fillId="0" borderId="7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/>
    </xf>
    <xf numFmtId="0" fontId="7" fillId="0" borderId="98" xfId="1" applyFont="1" applyFill="1" applyBorder="1" applyAlignment="1">
      <alignment horizontal="center" vertical="center" shrinkToFit="1"/>
    </xf>
    <xf numFmtId="0" fontId="7" fillId="0" borderId="99" xfId="1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36192"/>
        <c:axId val="97611776"/>
      </c:barChart>
      <c:catAx>
        <c:axId val="905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611776"/>
        <c:crosses val="autoZero"/>
        <c:auto val="1"/>
        <c:lblAlgn val="ctr"/>
        <c:lblOffset val="100"/>
        <c:noMultiLvlLbl val="0"/>
      </c:catAx>
      <c:valAx>
        <c:axId val="97611776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53619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51968"/>
        <c:axId val="98053504"/>
      </c:barChart>
      <c:catAx>
        <c:axId val="980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053504"/>
        <c:crosses val="autoZero"/>
        <c:auto val="1"/>
        <c:lblAlgn val="ctr"/>
        <c:lblOffset val="100"/>
        <c:noMultiLvlLbl val="0"/>
      </c:catAx>
      <c:valAx>
        <c:axId val="9805350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051968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A</a:t>
            </a:r>
            <a:r>
              <a:rPr lang="ja-JP" altLang="en-US"/>
              <a:t>群）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累積グラフ!$D$111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累積グラフ!$B$112:$B$119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累積グラフ!$D$112:$D$119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83968"/>
        <c:axId val="96085504"/>
      </c:barChart>
      <c:catAx>
        <c:axId val="960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6085504"/>
        <c:crosses val="autoZero"/>
        <c:auto val="1"/>
        <c:lblAlgn val="ctr"/>
        <c:lblOffset val="100"/>
        <c:noMultiLvlLbl val="0"/>
      </c:catAx>
      <c:valAx>
        <c:axId val="9608550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08396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B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累積グラフ!$D$129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累積グラフ!$B$130:$B$137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累積グラフ!$D$130:$D$137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01888"/>
        <c:axId val="96103424"/>
      </c:barChart>
      <c:catAx>
        <c:axId val="961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6103424"/>
        <c:crosses val="autoZero"/>
        <c:auto val="1"/>
        <c:lblAlgn val="ctr"/>
        <c:lblOffset val="100"/>
        <c:noMultiLvlLbl val="0"/>
      </c:catAx>
      <c:valAx>
        <c:axId val="96103424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10188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C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累積グラフ!$D$148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累積グラフ!$B$149:$B$156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累積グラフ!$D$149:$D$156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3904"/>
        <c:axId val="97469184"/>
      </c:barChart>
      <c:catAx>
        <c:axId val="961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469184"/>
        <c:crosses val="autoZero"/>
        <c:auto val="1"/>
        <c:lblAlgn val="ctr"/>
        <c:lblOffset val="100"/>
        <c:noMultiLvlLbl val="0"/>
      </c:catAx>
      <c:valAx>
        <c:axId val="9746918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12390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D</a:t>
            </a:r>
            <a:r>
              <a:rPr lang="ja-JP" altLang="en-US"/>
              <a:t>群・</a:t>
            </a:r>
            <a:r>
              <a:rPr lang="en-US" altLang="ja-JP"/>
              <a:t>E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累積グラフ!$D$166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累積グラフ!$B$167:$B$174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累積グラフ!$D$167:$D$174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95296"/>
        <c:axId val="97497088"/>
      </c:barChart>
      <c:catAx>
        <c:axId val="974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497088"/>
        <c:crosses val="autoZero"/>
        <c:auto val="1"/>
        <c:lblAlgn val="ctr"/>
        <c:lblOffset val="100"/>
        <c:noMultiLvlLbl val="0"/>
      </c:catAx>
      <c:valAx>
        <c:axId val="9749708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49529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累積グラフ!$D$186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累積グラフ!$B$187:$B$194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累積グラフ!$D$187:$D$194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13856"/>
        <c:axId val="97515392"/>
      </c:barChart>
      <c:catAx>
        <c:axId val="975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515392"/>
        <c:crosses val="autoZero"/>
        <c:auto val="1"/>
        <c:lblAlgn val="ctr"/>
        <c:lblOffset val="100"/>
        <c:noMultiLvlLbl val="0"/>
      </c:catAx>
      <c:valAx>
        <c:axId val="97515392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51385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累積グラフ!$D$218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累積グラフ!$B$219:$B$226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累積グラフ!$D$219:$D$226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36512"/>
        <c:axId val="97938048"/>
      </c:barChart>
      <c:catAx>
        <c:axId val="979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938048"/>
        <c:crosses val="autoZero"/>
        <c:auto val="1"/>
        <c:lblAlgn val="ctr"/>
        <c:lblOffset val="100"/>
        <c:noMultiLvlLbl val="0"/>
      </c:catAx>
      <c:valAx>
        <c:axId val="9793804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93651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1088"/>
        <c:axId val="97962624"/>
      </c:barChart>
      <c:catAx>
        <c:axId val="979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962624"/>
        <c:crosses val="autoZero"/>
        <c:auto val="1"/>
        <c:lblAlgn val="ctr"/>
        <c:lblOffset val="100"/>
        <c:noMultiLvlLbl val="0"/>
      </c:catAx>
      <c:valAx>
        <c:axId val="97962624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96108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088"/>
        <c:axId val="98010624"/>
      </c:barChart>
      <c:catAx>
        <c:axId val="980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010624"/>
        <c:crosses val="autoZero"/>
        <c:auto val="1"/>
        <c:lblAlgn val="ctr"/>
        <c:lblOffset val="100"/>
        <c:noMultiLvlLbl val="0"/>
      </c:catAx>
      <c:valAx>
        <c:axId val="98010624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00908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9525</xdr:rowOff>
        </xdr:to>
        <xdr:sp macro="" textlink="">
          <xdr:nvSpPr>
            <xdr:cNvPr id="12289" name="CommandButton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295275</xdr:rowOff>
        </xdr:from>
        <xdr:to>
          <xdr:col>10</xdr:col>
          <xdr:colOff>9525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152399</xdr:rowOff>
    </xdr:from>
    <xdr:to>
      <xdr:col>14</xdr:col>
      <xdr:colOff>85725</xdr:colOff>
      <xdr:row>106</xdr:row>
      <xdr:rowOff>19049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108</xdr:row>
      <xdr:rowOff>161925</xdr:rowOff>
    </xdr:from>
    <xdr:to>
      <xdr:col>14</xdr:col>
      <xdr:colOff>95250</xdr:colOff>
      <xdr:row>124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126</xdr:row>
      <xdr:rowOff>152400</xdr:rowOff>
    </xdr:from>
    <xdr:to>
      <xdr:col>14</xdr:col>
      <xdr:colOff>104775</xdr:colOff>
      <xdr:row>143</xdr:row>
      <xdr:rowOff>152400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145</xdr:row>
      <xdr:rowOff>152400</xdr:rowOff>
    </xdr:from>
    <xdr:to>
      <xdr:col>14</xdr:col>
      <xdr:colOff>104775</xdr:colOff>
      <xdr:row>161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476250</xdr:colOff>
      <xdr:row>163</xdr:row>
      <xdr:rowOff>171450</xdr:rowOff>
    </xdr:from>
    <xdr:to>
      <xdr:col>14</xdr:col>
      <xdr:colOff>104775</xdr:colOff>
      <xdr:row>179</xdr:row>
      <xdr:rowOff>114300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184</xdr:row>
      <xdr:rowOff>0</xdr:rowOff>
    </xdr:from>
    <xdr:to>
      <xdr:col>14</xdr:col>
      <xdr:colOff>95250</xdr:colOff>
      <xdr:row>208</xdr:row>
      <xdr:rowOff>133350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457200</xdr:colOff>
      <xdr:row>216</xdr:row>
      <xdr:rowOff>9525</xdr:rowOff>
    </xdr:from>
    <xdr:to>
      <xdr:col>14</xdr:col>
      <xdr:colOff>85725</xdr:colOff>
      <xdr:row>231</xdr:row>
      <xdr:rowOff>133350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RowHeight="13.5" x14ac:dyDescent="0.15"/>
  <cols>
    <col min="1" max="16384" width="9" style="205"/>
  </cols>
  <sheetData>
    <row r="12" spans="2:2" ht="32.25" x14ac:dyDescent="0.15">
      <c r="B12" s="204" t="s">
        <v>170</v>
      </c>
    </row>
    <row r="32" spans="2:2" ht="39.75" customHeight="1" x14ac:dyDescent="0.15">
      <c r="B32" s="206" t="s">
        <v>171</v>
      </c>
    </row>
    <row r="33" spans="2:2" ht="39.75" customHeight="1" x14ac:dyDescent="0.15">
      <c r="B33" s="206" t="s">
        <v>172</v>
      </c>
    </row>
    <row r="34" spans="2:2" ht="39.75" customHeight="1" x14ac:dyDescent="0.15">
      <c r="B34" s="206" t="s">
        <v>173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zoomScale="90" zoomScaleNormal="100" zoomScaleSheetLayoutView="90" workbookViewId="0">
      <selection activeCell="G10" sqref="G10:T10"/>
    </sheetView>
  </sheetViews>
  <sheetFormatPr defaultRowHeight="13.5" x14ac:dyDescent="0.15"/>
  <cols>
    <col min="1" max="1" width="9" style="209"/>
    <col min="2" max="2" width="5.625" style="209" customWidth="1"/>
    <col min="3" max="12" width="9" style="209"/>
    <col min="13" max="18" width="0" style="209" hidden="1" customWidth="1"/>
    <col min="19" max="21" width="9" style="209"/>
    <col min="22" max="22" width="4.375" style="209" customWidth="1"/>
    <col min="23" max="263" width="9" style="209"/>
    <col min="264" max="264" width="9.25" style="209" bestFit="1" customWidth="1"/>
    <col min="265" max="270" width="9" style="209"/>
    <col min="271" max="276" width="0" style="209" hidden="1" customWidth="1"/>
    <col min="277" max="519" width="9" style="209"/>
    <col min="520" max="520" width="9.25" style="209" bestFit="1" customWidth="1"/>
    <col min="521" max="526" width="9" style="209"/>
    <col min="527" max="532" width="0" style="209" hidden="1" customWidth="1"/>
    <col min="533" max="775" width="9" style="209"/>
    <col min="776" max="776" width="9.25" style="209" bestFit="1" customWidth="1"/>
    <col min="777" max="782" width="9" style="209"/>
    <col min="783" max="788" width="0" style="209" hidden="1" customWidth="1"/>
    <col min="789" max="1031" width="9" style="209"/>
    <col min="1032" max="1032" width="9.25" style="209" bestFit="1" customWidth="1"/>
    <col min="1033" max="1038" width="9" style="209"/>
    <col min="1039" max="1044" width="0" style="209" hidden="1" customWidth="1"/>
    <col min="1045" max="1287" width="9" style="209"/>
    <col min="1288" max="1288" width="9.25" style="209" bestFit="1" customWidth="1"/>
    <col min="1289" max="1294" width="9" style="209"/>
    <col min="1295" max="1300" width="0" style="209" hidden="1" customWidth="1"/>
    <col min="1301" max="1543" width="9" style="209"/>
    <col min="1544" max="1544" width="9.25" style="209" bestFit="1" customWidth="1"/>
    <col min="1545" max="1550" width="9" style="209"/>
    <col min="1551" max="1556" width="0" style="209" hidden="1" customWidth="1"/>
    <col min="1557" max="1799" width="9" style="209"/>
    <col min="1800" max="1800" width="9.25" style="209" bestFit="1" customWidth="1"/>
    <col min="1801" max="1806" width="9" style="209"/>
    <col min="1807" max="1812" width="0" style="209" hidden="1" customWidth="1"/>
    <col min="1813" max="2055" width="9" style="209"/>
    <col min="2056" max="2056" width="9.25" style="209" bestFit="1" customWidth="1"/>
    <col min="2057" max="2062" width="9" style="209"/>
    <col min="2063" max="2068" width="0" style="209" hidden="1" customWidth="1"/>
    <col min="2069" max="2311" width="9" style="209"/>
    <col min="2312" max="2312" width="9.25" style="209" bestFit="1" customWidth="1"/>
    <col min="2313" max="2318" width="9" style="209"/>
    <col min="2319" max="2324" width="0" style="209" hidden="1" customWidth="1"/>
    <col min="2325" max="2567" width="9" style="209"/>
    <col min="2568" max="2568" width="9.25" style="209" bestFit="1" customWidth="1"/>
    <col min="2569" max="2574" width="9" style="209"/>
    <col min="2575" max="2580" width="0" style="209" hidden="1" customWidth="1"/>
    <col min="2581" max="2823" width="9" style="209"/>
    <col min="2824" max="2824" width="9.25" style="209" bestFit="1" customWidth="1"/>
    <col min="2825" max="2830" width="9" style="209"/>
    <col min="2831" max="2836" width="0" style="209" hidden="1" customWidth="1"/>
    <col min="2837" max="3079" width="9" style="209"/>
    <col min="3080" max="3080" width="9.25" style="209" bestFit="1" customWidth="1"/>
    <col min="3081" max="3086" width="9" style="209"/>
    <col min="3087" max="3092" width="0" style="209" hidden="1" customWidth="1"/>
    <col min="3093" max="3335" width="9" style="209"/>
    <col min="3336" max="3336" width="9.25" style="209" bestFit="1" customWidth="1"/>
    <col min="3337" max="3342" width="9" style="209"/>
    <col min="3343" max="3348" width="0" style="209" hidden="1" customWidth="1"/>
    <col min="3349" max="3591" width="9" style="209"/>
    <col min="3592" max="3592" width="9.25" style="209" bestFit="1" customWidth="1"/>
    <col min="3593" max="3598" width="9" style="209"/>
    <col min="3599" max="3604" width="0" style="209" hidden="1" customWidth="1"/>
    <col min="3605" max="3847" width="9" style="209"/>
    <col min="3848" max="3848" width="9.25" style="209" bestFit="1" customWidth="1"/>
    <col min="3849" max="3854" width="9" style="209"/>
    <col min="3855" max="3860" width="0" style="209" hidden="1" customWidth="1"/>
    <col min="3861" max="4103" width="9" style="209"/>
    <col min="4104" max="4104" width="9.25" style="209" bestFit="1" customWidth="1"/>
    <col min="4105" max="4110" width="9" style="209"/>
    <col min="4111" max="4116" width="0" style="209" hidden="1" customWidth="1"/>
    <col min="4117" max="4359" width="9" style="209"/>
    <col min="4360" max="4360" width="9.25" style="209" bestFit="1" customWidth="1"/>
    <col min="4361" max="4366" width="9" style="209"/>
    <col min="4367" max="4372" width="0" style="209" hidden="1" customWidth="1"/>
    <col min="4373" max="4615" width="9" style="209"/>
    <col min="4616" max="4616" width="9.25" style="209" bestFit="1" customWidth="1"/>
    <col min="4617" max="4622" width="9" style="209"/>
    <col min="4623" max="4628" width="0" style="209" hidden="1" customWidth="1"/>
    <col min="4629" max="4871" width="9" style="209"/>
    <col min="4872" max="4872" width="9.25" style="209" bestFit="1" customWidth="1"/>
    <col min="4873" max="4878" width="9" style="209"/>
    <col min="4879" max="4884" width="0" style="209" hidden="1" customWidth="1"/>
    <col min="4885" max="5127" width="9" style="209"/>
    <col min="5128" max="5128" width="9.25" style="209" bestFit="1" customWidth="1"/>
    <col min="5129" max="5134" width="9" style="209"/>
    <col min="5135" max="5140" width="0" style="209" hidden="1" customWidth="1"/>
    <col min="5141" max="5383" width="9" style="209"/>
    <col min="5384" max="5384" width="9.25" style="209" bestFit="1" customWidth="1"/>
    <col min="5385" max="5390" width="9" style="209"/>
    <col min="5391" max="5396" width="0" style="209" hidden="1" customWidth="1"/>
    <col min="5397" max="5639" width="9" style="209"/>
    <col min="5640" max="5640" width="9.25" style="209" bestFit="1" customWidth="1"/>
    <col min="5641" max="5646" width="9" style="209"/>
    <col min="5647" max="5652" width="0" style="209" hidden="1" customWidth="1"/>
    <col min="5653" max="5895" width="9" style="209"/>
    <col min="5896" max="5896" width="9.25" style="209" bestFit="1" customWidth="1"/>
    <col min="5897" max="5902" width="9" style="209"/>
    <col min="5903" max="5908" width="0" style="209" hidden="1" customWidth="1"/>
    <col min="5909" max="6151" width="9" style="209"/>
    <col min="6152" max="6152" width="9.25" style="209" bestFit="1" customWidth="1"/>
    <col min="6153" max="6158" width="9" style="209"/>
    <col min="6159" max="6164" width="0" style="209" hidden="1" customWidth="1"/>
    <col min="6165" max="6407" width="9" style="209"/>
    <col min="6408" max="6408" width="9.25" style="209" bestFit="1" customWidth="1"/>
    <col min="6409" max="6414" width="9" style="209"/>
    <col min="6415" max="6420" width="0" style="209" hidden="1" customWidth="1"/>
    <col min="6421" max="6663" width="9" style="209"/>
    <col min="6664" max="6664" width="9.25" style="209" bestFit="1" customWidth="1"/>
    <col min="6665" max="6670" width="9" style="209"/>
    <col min="6671" max="6676" width="0" style="209" hidden="1" customWidth="1"/>
    <col min="6677" max="6919" width="9" style="209"/>
    <col min="6920" max="6920" width="9.25" style="209" bestFit="1" customWidth="1"/>
    <col min="6921" max="6926" width="9" style="209"/>
    <col min="6927" max="6932" width="0" style="209" hidden="1" customWidth="1"/>
    <col min="6933" max="7175" width="9" style="209"/>
    <col min="7176" max="7176" width="9.25" style="209" bestFit="1" customWidth="1"/>
    <col min="7177" max="7182" width="9" style="209"/>
    <col min="7183" max="7188" width="0" style="209" hidden="1" customWidth="1"/>
    <col min="7189" max="7431" width="9" style="209"/>
    <col min="7432" max="7432" width="9.25" style="209" bestFit="1" customWidth="1"/>
    <col min="7433" max="7438" width="9" style="209"/>
    <col min="7439" max="7444" width="0" style="209" hidden="1" customWidth="1"/>
    <col min="7445" max="7687" width="9" style="209"/>
    <col min="7688" max="7688" width="9.25" style="209" bestFit="1" customWidth="1"/>
    <col min="7689" max="7694" width="9" style="209"/>
    <col min="7695" max="7700" width="0" style="209" hidden="1" customWidth="1"/>
    <col min="7701" max="7943" width="9" style="209"/>
    <col min="7944" max="7944" width="9.25" style="209" bestFit="1" customWidth="1"/>
    <col min="7945" max="7950" width="9" style="209"/>
    <col min="7951" max="7956" width="0" style="209" hidden="1" customWidth="1"/>
    <col min="7957" max="8199" width="9" style="209"/>
    <col min="8200" max="8200" width="9.25" style="209" bestFit="1" customWidth="1"/>
    <col min="8201" max="8206" width="9" style="209"/>
    <col min="8207" max="8212" width="0" style="209" hidden="1" customWidth="1"/>
    <col min="8213" max="8455" width="9" style="209"/>
    <col min="8456" max="8456" width="9.25" style="209" bestFit="1" customWidth="1"/>
    <col min="8457" max="8462" width="9" style="209"/>
    <col min="8463" max="8468" width="0" style="209" hidden="1" customWidth="1"/>
    <col min="8469" max="8711" width="9" style="209"/>
    <col min="8712" max="8712" width="9.25" style="209" bestFit="1" customWidth="1"/>
    <col min="8713" max="8718" width="9" style="209"/>
    <col min="8719" max="8724" width="0" style="209" hidden="1" customWidth="1"/>
    <col min="8725" max="8967" width="9" style="209"/>
    <col min="8968" max="8968" width="9.25" style="209" bestFit="1" customWidth="1"/>
    <col min="8969" max="8974" width="9" style="209"/>
    <col min="8975" max="8980" width="0" style="209" hidden="1" customWidth="1"/>
    <col min="8981" max="9223" width="9" style="209"/>
    <col min="9224" max="9224" width="9.25" style="209" bestFit="1" customWidth="1"/>
    <col min="9225" max="9230" width="9" style="209"/>
    <col min="9231" max="9236" width="0" style="209" hidden="1" customWidth="1"/>
    <col min="9237" max="9479" width="9" style="209"/>
    <col min="9480" max="9480" width="9.25" style="209" bestFit="1" customWidth="1"/>
    <col min="9481" max="9486" width="9" style="209"/>
    <col min="9487" max="9492" width="0" style="209" hidden="1" customWidth="1"/>
    <col min="9493" max="9735" width="9" style="209"/>
    <col min="9736" max="9736" width="9.25" style="209" bestFit="1" customWidth="1"/>
    <col min="9737" max="9742" width="9" style="209"/>
    <col min="9743" max="9748" width="0" style="209" hidden="1" customWidth="1"/>
    <col min="9749" max="9991" width="9" style="209"/>
    <col min="9992" max="9992" width="9.25" style="209" bestFit="1" customWidth="1"/>
    <col min="9993" max="9998" width="9" style="209"/>
    <col min="9999" max="10004" width="0" style="209" hidden="1" customWidth="1"/>
    <col min="10005" max="10247" width="9" style="209"/>
    <col min="10248" max="10248" width="9.25" style="209" bestFit="1" customWidth="1"/>
    <col min="10249" max="10254" width="9" style="209"/>
    <col min="10255" max="10260" width="0" style="209" hidden="1" customWidth="1"/>
    <col min="10261" max="10503" width="9" style="209"/>
    <col min="10504" max="10504" width="9.25" style="209" bestFit="1" customWidth="1"/>
    <col min="10505" max="10510" width="9" style="209"/>
    <col min="10511" max="10516" width="0" style="209" hidden="1" customWidth="1"/>
    <col min="10517" max="10759" width="9" style="209"/>
    <col min="10760" max="10760" width="9.25" style="209" bestFit="1" customWidth="1"/>
    <col min="10761" max="10766" width="9" style="209"/>
    <col min="10767" max="10772" width="0" style="209" hidden="1" customWidth="1"/>
    <col min="10773" max="11015" width="9" style="209"/>
    <col min="11016" max="11016" width="9.25" style="209" bestFit="1" customWidth="1"/>
    <col min="11017" max="11022" width="9" style="209"/>
    <col min="11023" max="11028" width="0" style="209" hidden="1" customWidth="1"/>
    <col min="11029" max="11271" width="9" style="209"/>
    <col min="11272" max="11272" width="9.25" style="209" bestFit="1" customWidth="1"/>
    <col min="11273" max="11278" width="9" style="209"/>
    <col min="11279" max="11284" width="0" style="209" hidden="1" customWidth="1"/>
    <col min="11285" max="11527" width="9" style="209"/>
    <col min="11528" max="11528" width="9.25" style="209" bestFit="1" customWidth="1"/>
    <col min="11529" max="11534" width="9" style="209"/>
    <col min="11535" max="11540" width="0" style="209" hidden="1" customWidth="1"/>
    <col min="11541" max="11783" width="9" style="209"/>
    <col min="11784" max="11784" width="9.25" style="209" bestFit="1" customWidth="1"/>
    <col min="11785" max="11790" width="9" style="209"/>
    <col min="11791" max="11796" width="0" style="209" hidden="1" customWidth="1"/>
    <col min="11797" max="12039" width="9" style="209"/>
    <col min="12040" max="12040" width="9.25" style="209" bestFit="1" customWidth="1"/>
    <col min="12041" max="12046" width="9" style="209"/>
    <col min="12047" max="12052" width="0" style="209" hidden="1" customWidth="1"/>
    <col min="12053" max="12295" width="9" style="209"/>
    <col min="12296" max="12296" width="9.25" style="209" bestFit="1" customWidth="1"/>
    <col min="12297" max="12302" width="9" style="209"/>
    <col min="12303" max="12308" width="0" style="209" hidden="1" customWidth="1"/>
    <col min="12309" max="12551" width="9" style="209"/>
    <col min="12552" max="12552" width="9.25" style="209" bestFit="1" customWidth="1"/>
    <col min="12553" max="12558" width="9" style="209"/>
    <col min="12559" max="12564" width="0" style="209" hidden="1" customWidth="1"/>
    <col min="12565" max="12807" width="9" style="209"/>
    <col min="12808" max="12808" width="9.25" style="209" bestFit="1" customWidth="1"/>
    <col min="12809" max="12814" width="9" style="209"/>
    <col min="12815" max="12820" width="0" style="209" hidden="1" customWidth="1"/>
    <col min="12821" max="13063" width="9" style="209"/>
    <col min="13064" max="13064" width="9.25" style="209" bestFit="1" customWidth="1"/>
    <col min="13065" max="13070" width="9" style="209"/>
    <col min="13071" max="13076" width="0" style="209" hidden="1" customWidth="1"/>
    <col min="13077" max="13319" width="9" style="209"/>
    <col min="13320" max="13320" width="9.25" style="209" bestFit="1" customWidth="1"/>
    <col min="13321" max="13326" width="9" style="209"/>
    <col min="13327" max="13332" width="0" style="209" hidden="1" customWidth="1"/>
    <col min="13333" max="13575" width="9" style="209"/>
    <col min="13576" max="13576" width="9.25" style="209" bestFit="1" customWidth="1"/>
    <col min="13577" max="13582" width="9" style="209"/>
    <col min="13583" max="13588" width="0" style="209" hidden="1" customWidth="1"/>
    <col min="13589" max="13831" width="9" style="209"/>
    <col min="13832" max="13832" width="9.25" style="209" bestFit="1" customWidth="1"/>
    <col min="13833" max="13838" width="9" style="209"/>
    <col min="13839" max="13844" width="0" style="209" hidden="1" customWidth="1"/>
    <col min="13845" max="14087" width="9" style="209"/>
    <col min="14088" max="14088" width="9.25" style="209" bestFit="1" customWidth="1"/>
    <col min="14089" max="14094" width="9" style="209"/>
    <col min="14095" max="14100" width="0" style="209" hidden="1" customWidth="1"/>
    <col min="14101" max="14343" width="9" style="209"/>
    <col min="14344" max="14344" width="9.25" style="209" bestFit="1" customWidth="1"/>
    <col min="14345" max="14350" width="9" style="209"/>
    <col min="14351" max="14356" width="0" style="209" hidden="1" customWidth="1"/>
    <col min="14357" max="14599" width="9" style="209"/>
    <col min="14600" max="14600" width="9.25" style="209" bestFit="1" customWidth="1"/>
    <col min="14601" max="14606" width="9" style="209"/>
    <col min="14607" max="14612" width="0" style="209" hidden="1" customWidth="1"/>
    <col min="14613" max="14855" width="9" style="209"/>
    <col min="14856" max="14856" width="9.25" style="209" bestFit="1" customWidth="1"/>
    <col min="14857" max="14862" width="9" style="209"/>
    <col min="14863" max="14868" width="0" style="209" hidden="1" customWidth="1"/>
    <col min="14869" max="15111" width="9" style="209"/>
    <col min="15112" max="15112" width="9.25" style="209" bestFit="1" customWidth="1"/>
    <col min="15113" max="15118" width="9" style="209"/>
    <col min="15119" max="15124" width="0" style="209" hidden="1" customWidth="1"/>
    <col min="15125" max="15367" width="9" style="209"/>
    <col min="15368" max="15368" width="9.25" style="209" bestFit="1" customWidth="1"/>
    <col min="15369" max="15374" width="9" style="209"/>
    <col min="15375" max="15380" width="0" style="209" hidden="1" customWidth="1"/>
    <col min="15381" max="15623" width="9" style="209"/>
    <col min="15624" max="15624" width="9.25" style="209" bestFit="1" customWidth="1"/>
    <col min="15625" max="15630" width="9" style="209"/>
    <col min="15631" max="15636" width="0" style="209" hidden="1" customWidth="1"/>
    <col min="15637" max="15879" width="9" style="209"/>
    <col min="15880" max="15880" width="9.25" style="209" bestFit="1" customWidth="1"/>
    <col min="15881" max="15886" width="9" style="209"/>
    <col min="15887" max="15892" width="0" style="209" hidden="1" customWidth="1"/>
    <col min="15893" max="16135" width="9" style="209"/>
    <col min="16136" max="16136" width="9.25" style="209" bestFit="1" customWidth="1"/>
    <col min="16137" max="16142" width="9" style="209"/>
    <col min="16143" max="16148" width="0" style="209" hidden="1" customWidth="1"/>
    <col min="16149" max="16384" width="9" style="209"/>
  </cols>
  <sheetData>
    <row r="2" spans="2:23" ht="18.75" x14ac:dyDescent="0.15">
      <c r="B2" s="207" t="s">
        <v>174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</row>
    <row r="3" spans="2:23" x14ac:dyDescent="0.15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</row>
    <row r="4" spans="2:23" ht="14.25" x14ac:dyDescent="0.15">
      <c r="B4" s="210"/>
      <c r="C4" s="211"/>
      <c r="D4" s="210"/>
      <c r="E4" s="210"/>
      <c r="F4" s="210"/>
      <c r="G4" s="210"/>
      <c r="I4" s="210"/>
      <c r="J4" s="212" t="s">
        <v>175</v>
      </c>
      <c r="K4" s="295"/>
      <c r="L4" s="295"/>
      <c r="M4" s="213"/>
      <c r="N4" s="213"/>
      <c r="O4" s="213"/>
      <c r="P4" s="213"/>
      <c r="Q4" s="213"/>
      <c r="R4" s="213"/>
      <c r="S4" s="214" t="s">
        <v>176</v>
      </c>
      <c r="T4" s="296"/>
      <c r="U4" s="296"/>
      <c r="V4" s="208"/>
      <c r="W4" s="208"/>
    </row>
    <row r="5" spans="2:23" x14ac:dyDescent="0.15">
      <c r="B5" s="210"/>
      <c r="C5" s="210"/>
      <c r="D5" s="210"/>
      <c r="E5" s="210"/>
      <c r="F5" s="210"/>
      <c r="G5" s="210"/>
      <c r="H5" s="210"/>
      <c r="I5" s="210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</row>
    <row r="6" spans="2:23" x14ac:dyDescent="0.15">
      <c r="B6" s="210" t="s">
        <v>177</v>
      </c>
      <c r="C6" s="210"/>
      <c r="D6" s="210"/>
      <c r="E6" s="210"/>
      <c r="F6" s="210"/>
      <c r="G6" s="210"/>
      <c r="H6" s="210"/>
      <c r="I6" s="210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</row>
    <row r="7" spans="2:23" x14ac:dyDescent="0.15">
      <c r="B7" s="210"/>
      <c r="C7" s="210" t="s">
        <v>178</v>
      </c>
      <c r="D7" s="210"/>
      <c r="E7" s="210"/>
      <c r="F7" s="210"/>
      <c r="G7" s="210"/>
      <c r="H7" s="210"/>
      <c r="I7" s="210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</row>
    <row r="8" spans="2:23" x14ac:dyDescent="0.15">
      <c r="B8" s="210"/>
      <c r="C8" s="210"/>
      <c r="D8" s="210"/>
      <c r="E8" s="210"/>
      <c r="F8" s="210"/>
      <c r="G8" s="210"/>
      <c r="H8" s="210"/>
      <c r="I8" s="210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</row>
    <row r="9" spans="2:23" x14ac:dyDescent="0.15">
      <c r="B9" s="210"/>
      <c r="C9" s="215"/>
      <c r="D9" s="210"/>
      <c r="E9" s="210"/>
      <c r="F9" s="210"/>
      <c r="G9" s="210"/>
      <c r="H9" s="210"/>
      <c r="I9" s="210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</row>
    <row r="10" spans="2:23" ht="30" customHeight="1" x14ac:dyDescent="0.15">
      <c r="B10" s="216"/>
      <c r="C10" s="297" t="s">
        <v>179</v>
      </c>
      <c r="D10" s="298"/>
      <c r="E10" s="298"/>
      <c r="F10" s="299"/>
      <c r="G10" s="217" t="s">
        <v>180</v>
      </c>
      <c r="H10" s="217" t="s">
        <v>181</v>
      </c>
      <c r="I10" s="217" t="s">
        <v>182</v>
      </c>
      <c r="J10" s="217" t="s">
        <v>183</v>
      </c>
      <c r="K10" s="217" t="s">
        <v>184</v>
      </c>
      <c r="L10" s="217" t="s">
        <v>185</v>
      </c>
      <c r="M10" s="217" t="s">
        <v>182</v>
      </c>
      <c r="N10" s="217" t="s">
        <v>183</v>
      </c>
      <c r="O10" s="217" t="s">
        <v>184</v>
      </c>
      <c r="P10" s="217" t="s">
        <v>185</v>
      </c>
      <c r="Q10" s="217" t="s">
        <v>186</v>
      </c>
      <c r="R10" s="217" t="s">
        <v>187</v>
      </c>
      <c r="S10" s="217" t="s">
        <v>186</v>
      </c>
      <c r="T10" s="217" t="s">
        <v>187</v>
      </c>
      <c r="U10" s="218" t="s">
        <v>188</v>
      </c>
      <c r="V10" s="208"/>
      <c r="W10" s="208"/>
    </row>
    <row r="11" spans="2:23" ht="45.75" customHeight="1" x14ac:dyDescent="0.15">
      <c r="B11" s="218">
        <v>1</v>
      </c>
      <c r="C11" s="294" t="s">
        <v>189</v>
      </c>
      <c r="D11" s="294"/>
      <c r="E11" s="294"/>
      <c r="F11" s="294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08"/>
      <c r="W11" s="208"/>
    </row>
    <row r="12" spans="2:23" ht="45.75" customHeight="1" x14ac:dyDescent="0.15">
      <c r="B12" s="218">
        <v>2</v>
      </c>
      <c r="C12" s="294" t="s">
        <v>190</v>
      </c>
      <c r="D12" s="294"/>
      <c r="E12" s="294"/>
      <c r="F12" s="294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08"/>
      <c r="W12" s="208"/>
    </row>
    <row r="13" spans="2:23" ht="45.75" customHeight="1" x14ac:dyDescent="0.15">
      <c r="B13" s="218">
        <v>3</v>
      </c>
      <c r="C13" s="294" t="s">
        <v>191</v>
      </c>
      <c r="D13" s="294"/>
      <c r="E13" s="294"/>
      <c r="F13" s="294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08"/>
      <c r="W13" s="208"/>
    </row>
    <row r="14" spans="2:23" ht="45.75" customHeight="1" x14ac:dyDescent="0.15">
      <c r="B14" s="218">
        <v>4</v>
      </c>
      <c r="C14" s="294" t="s">
        <v>192</v>
      </c>
      <c r="D14" s="294"/>
      <c r="E14" s="294"/>
      <c r="F14" s="294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08"/>
      <c r="W14" s="208"/>
    </row>
    <row r="15" spans="2:23" ht="45.75" customHeight="1" x14ac:dyDescent="0.15">
      <c r="B15" s="218">
        <v>5</v>
      </c>
      <c r="C15" s="294" t="s">
        <v>193</v>
      </c>
      <c r="D15" s="294"/>
      <c r="E15" s="294"/>
      <c r="F15" s="294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08"/>
      <c r="W15" s="208"/>
    </row>
    <row r="16" spans="2:23" ht="45.75" customHeight="1" x14ac:dyDescent="0.15">
      <c r="B16" s="218">
        <v>6</v>
      </c>
      <c r="C16" s="294" t="s">
        <v>194</v>
      </c>
      <c r="D16" s="294"/>
      <c r="E16" s="294"/>
      <c r="F16" s="294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08"/>
      <c r="W16" s="208"/>
    </row>
    <row r="17" spans="2:23" ht="45.75" customHeight="1" x14ac:dyDescent="0.15">
      <c r="B17" s="218">
        <v>7</v>
      </c>
      <c r="C17" s="294" t="s">
        <v>195</v>
      </c>
      <c r="D17" s="294"/>
      <c r="E17" s="294"/>
      <c r="F17" s="294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08"/>
      <c r="W17" s="208"/>
    </row>
    <row r="18" spans="2:23" ht="45.75" customHeight="1" x14ac:dyDescent="0.15">
      <c r="B18" s="218">
        <v>8</v>
      </c>
      <c r="C18" s="294" t="s">
        <v>196</v>
      </c>
      <c r="D18" s="294"/>
      <c r="E18" s="294"/>
      <c r="F18" s="294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08"/>
      <c r="W18" s="208"/>
    </row>
    <row r="19" spans="2:23" ht="45.75" customHeight="1" x14ac:dyDescent="0.15">
      <c r="B19" s="218">
        <v>9</v>
      </c>
      <c r="C19" s="294" t="s">
        <v>197</v>
      </c>
      <c r="D19" s="294"/>
      <c r="E19" s="294"/>
      <c r="F19" s="294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08"/>
      <c r="W19" s="208"/>
    </row>
    <row r="20" spans="2:23" ht="45.75" customHeight="1" x14ac:dyDescent="0.15">
      <c r="B20" s="218">
        <v>10</v>
      </c>
      <c r="C20" s="294"/>
      <c r="D20" s="294"/>
      <c r="E20" s="294"/>
      <c r="F20" s="294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08"/>
      <c r="W20" s="208"/>
    </row>
    <row r="21" spans="2:23" ht="45.75" customHeight="1" x14ac:dyDescent="0.15">
      <c r="B21" s="218">
        <v>11</v>
      </c>
      <c r="C21" s="294"/>
      <c r="D21" s="294"/>
      <c r="E21" s="294"/>
      <c r="F21" s="294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08"/>
      <c r="W21" s="208"/>
    </row>
    <row r="22" spans="2:23" ht="45.75" customHeight="1" x14ac:dyDescent="0.15">
      <c r="B22" s="218">
        <v>12</v>
      </c>
      <c r="C22" s="294"/>
      <c r="D22" s="294"/>
      <c r="E22" s="294"/>
      <c r="F22" s="294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08"/>
      <c r="W22" s="208"/>
    </row>
    <row r="23" spans="2:23" ht="13.5" customHeight="1" x14ac:dyDescent="0.15">
      <c r="B23" s="210"/>
      <c r="C23" s="210"/>
      <c r="D23" s="210"/>
      <c r="E23" s="210"/>
      <c r="F23" s="210"/>
      <c r="G23" s="210"/>
      <c r="H23" s="210"/>
      <c r="I23" s="210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</row>
    <row r="24" spans="2:23" x14ac:dyDescent="0.15">
      <c r="B24" s="210"/>
      <c r="C24" s="210"/>
      <c r="D24" s="210"/>
      <c r="E24" s="210"/>
      <c r="F24" s="210"/>
      <c r="G24" s="210"/>
      <c r="H24" s="210"/>
      <c r="I24" s="210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</row>
    <row r="25" spans="2:23" x14ac:dyDescent="0.15">
      <c r="B25" s="220"/>
      <c r="C25" s="220"/>
      <c r="D25" s="220"/>
      <c r="E25" s="220"/>
      <c r="F25" s="220"/>
      <c r="G25" s="220"/>
      <c r="H25" s="220"/>
      <c r="I25" s="220"/>
    </row>
    <row r="26" spans="2:23" x14ac:dyDescent="0.15">
      <c r="B26" s="220"/>
      <c r="C26" s="220"/>
      <c r="D26" s="220"/>
      <c r="E26" s="220"/>
      <c r="F26" s="220"/>
      <c r="G26" s="220"/>
      <c r="H26" s="220"/>
      <c r="I26" s="220"/>
    </row>
    <row r="27" spans="2:23" x14ac:dyDescent="0.15">
      <c r="B27" s="220"/>
      <c r="C27" s="220"/>
      <c r="D27" s="220"/>
      <c r="E27" s="220"/>
      <c r="F27" s="220"/>
      <c r="G27" s="220"/>
      <c r="H27" s="220"/>
      <c r="I27" s="220"/>
    </row>
  </sheetData>
  <mergeCells count="15">
    <mergeCell ref="C13:F13"/>
    <mergeCell ref="K4:L4"/>
    <mergeCell ref="T4:U4"/>
    <mergeCell ref="C10:F10"/>
    <mergeCell ref="C11:F11"/>
    <mergeCell ref="C12:F12"/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RowHeight="13.5" x14ac:dyDescent="0.15"/>
  <cols>
    <col min="1" max="1" width="9" style="209"/>
    <col min="2" max="2" width="5.5" style="209" customWidth="1"/>
    <col min="3" max="12" width="9" style="209"/>
    <col min="13" max="13" width="9" style="209" customWidth="1"/>
    <col min="14" max="14" width="4" style="209" customWidth="1"/>
    <col min="15" max="16384" width="9" style="209"/>
  </cols>
  <sheetData>
    <row r="2" spans="2:13" x14ac:dyDescent="0.15">
      <c r="K2" s="221"/>
      <c r="L2" s="222" t="s">
        <v>198</v>
      </c>
      <c r="M2" s="223" t="s">
        <v>199</v>
      </c>
    </row>
    <row r="3" spans="2:13" ht="18.75" x14ac:dyDescent="0.15">
      <c r="B3" s="224" t="s">
        <v>200</v>
      </c>
    </row>
    <row r="5" spans="2:13" ht="14.25" x14ac:dyDescent="0.15">
      <c r="B5" s="220"/>
      <c r="C5" s="225"/>
      <c r="D5" s="220"/>
      <c r="E5" s="220"/>
      <c r="F5" s="220"/>
      <c r="G5" s="220"/>
      <c r="H5" s="222" t="s">
        <v>175</v>
      </c>
      <c r="I5" s="295"/>
      <c r="J5" s="295"/>
      <c r="K5" s="222" t="s">
        <v>176</v>
      </c>
      <c r="L5" s="295"/>
      <c r="M5" s="295"/>
    </row>
    <row r="6" spans="2:13" x14ac:dyDescent="0.15"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2:13" x14ac:dyDescent="0.15">
      <c r="B7" s="220" t="s">
        <v>177</v>
      </c>
      <c r="C7" s="220"/>
      <c r="D7" s="220"/>
      <c r="E7" s="220"/>
      <c r="F7" s="220"/>
      <c r="G7" s="220"/>
      <c r="H7" s="220"/>
      <c r="I7" s="220"/>
      <c r="J7" s="220"/>
      <c r="K7" s="220"/>
    </row>
    <row r="8" spans="2:13" ht="33.75" customHeight="1" x14ac:dyDescent="0.15">
      <c r="B8" s="226"/>
      <c r="C8" s="300" t="s">
        <v>201</v>
      </c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2:13" x14ac:dyDescent="0.15">
      <c r="B9" s="220"/>
      <c r="C9" s="220"/>
      <c r="D9" s="220"/>
      <c r="E9" s="220"/>
      <c r="F9" s="220"/>
      <c r="G9" s="220"/>
      <c r="H9" s="220"/>
      <c r="I9" s="220"/>
      <c r="J9" s="220"/>
      <c r="K9" s="220"/>
    </row>
    <row r="10" spans="2:13" x14ac:dyDescent="0.15">
      <c r="B10" s="220"/>
      <c r="C10" s="220"/>
      <c r="D10" s="220"/>
      <c r="E10" s="220"/>
      <c r="F10" s="220"/>
      <c r="G10" s="220"/>
      <c r="H10" s="220"/>
      <c r="I10" s="220"/>
      <c r="J10" s="220"/>
      <c r="K10" s="220"/>
    </row>
    <row r="11" spans="2:13" x14ac:dyDescent="0.15">
      <c r="B11" s="220" t="s">
        <v>202</v>
      </c>
      <c r="C11" s="220"/>
      <c r="D11" s="220"/>
      <c r="E11" s="220"/>
      <c r="F11" s="220"/>
      <c r="G11" s="220"/>
      <c r="H11" s="220"/>
      <c r="I11" s="220"/>
      <c r="J11" s="220"/>
      <c r="K11" s="220"/>
    </row>
    <row r="12" spans="2:13" x14ac:dyDescent="0.15"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2:13" x14ac:dyDescent="0.15">
      <c r="B13" s="220">
        <v>1</v>
      </c>
      <c r="C13" s="209" t="s">
        <v>203</v>
      </c>
      <c r="J13" s="220"/>
      <c r="K13" s="220"/>
    </row>
    <row r="14" spans="2:13" x14ac:dyDescent="0.15">
      <c r="B14" s="220"/>
      <c r="J14" s="220"/>
      <c r="K14" s="220"/>
    </row>
    <row r="15" spans="2:13" x14ac:dyDescent="0.15">
      <c r="B15" s="220"/>
      <c r="J15" s="220"/>
      <c r="K15" s="220"/>
    </row>
    <row r="16" spans="2:13" x14ac:dyDescent="0.15">
      <c r="B16" s="220"/>
      <c r="J16" s="220"/>
      <c r="K16" s="220"/>
    </row>
    <row r="17" spans="2:11" x14ac:dyDescent="0.15">
      <c r="B17" s="220"/>
      <c r="J17" s="220"/>
      <c r="K17" s="220"/>
    </row>
    <row r="18" spans="2:11" x14ac:dyDescent="0.15">
      <c r="B18" s="220">
        <v>2</v>
      </c>
      <c r="C18" s="220" t="s">
        <v>204</v>
      </c>
      <c r="D18" s="220"/>
      <c r="E18" s="220"/>
      <c r="F18" s="220"/>
      <c r="G18" s="220"/>
      <c r="H18" s="220"/>
      <c r="I18" s="220"/>
      <c r="J18" s="220"/>
      <c r="K18" s="220"/>
    </row>
    <row r="19" spans="2:11" x14ac:dyDescent="0.15">
      <c r="B19" s="220"/>
      <c r="C19" s="220"/>
      <c r="D19" s="220"/>
      <c r="E19" s="220"/>
      <c r="F19" s="220"/>
      <c r="G19" s="220"/>
      <c r="H19" s="220"/>
      <c r="I19" s="220"/>
      <c r="J19" s="220"/>
      <c r="K19" s="220"/>
    </row>
    <row r="20" spans="2:11" x14ac:dyDescent="0.15">
      <c r="B20" s="220"/>
      <c r="C20" s="220"/>
      <c r="D20" s="220"/>
      <c r="E20" s="220"/>
      <c r="F20" s="220"/>
      <c r="G20" s="220"/>
      <c r="H20" s="220"/>
      <c r="I20" s="220"/>
      <c r="J20" s="220"/>
      <c r="K20" s="220"/>
    </row>
    <row r="21" spans="2:11" x14ac:dyDescent="0.15"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2:11" x14ac:dyDescent="0.15">
      <c r="B22" s="220"/>
      <c r="C22" s="220"/>
      <c r="D22" s="220"/>
      <c r="E22" s="220"/>
      <c r="F22" s="220"/>
      <c r="G22" s="220"/>
      <c r="H22" s="220"/>
      <c r="I22" s="220"/>
      <c r="J22" s="220"/>
      <c r="K22" s="220"/>
    </row>
    <row r="23" spans="2:11" x14ac:dyDescent="0.15">
      <c r="B23" s="227">
        <v>3</v>
      </c>
      <c r="C23" s="220" t="s">
        <v>205</v>
      </c>
      <c r="D23" s="220"/>
      <c r="E23" s="220"/>
      <c r="F23" s="220"/>
      <c r="G23" s="220"/>
      <c r="H23" s="220"/>
      <c r="I23" s="220"/>
      <c r="J23" s="220"/>
      <c r="K23" s="220"/>
    </row>
    <row r="24" spans="2:11" x14ac:dyDescent="0.15">
      <c r="B24" s="220"/>
      <c r="C24" s="220"/>
      <c r="D24" s="220"/>
      <c r="E24" s="220"/>
      <c r="F24" s="220"/>
      <c r="G24" s="220"/>
      <c r="H24" s="220"/>
      <c r="I24" s="220"/>
      <c r="J24" s="220"/>
      <c r="K24" s="220"/>
    </row>
    <row r="25" spans="2:11" x14ac:dyDescent="0.15">
      <c r="B25" s="220"/>
      <c r="C25" s="220"/>
      <c r="D25" s="220"/>
      <c r="E25" s="220"/>
      <c r="F25" s="220"/>
      <c r="G25" s="220"/>
      <c r="H25" s="220"/>
      <c r="I25" s="220"/>
      <c r="J25" s="220"/>
      <c r="K25" s="220"/>
    </row>
    <row r="26" spans="2:11" x14ac:dyDescent="0.15">
      <c r="B26" s="220"/>
      <c r="C26" s="220"/>
      <c r="D26" s="220"/>
      <c r="E26" s="220"/>
      <c r="F26" s="220"/>
      <c r="G26" s="220"/>
      <c r="H26" s="220"/>
      <c r="I26" s="220"/>
      <c r="J26" s="220"/>
      <c r="K26" s="220"/>
    </row>
    <row r="27" spans="2:11" x14ac:dyDescent="0.15">
      <c r="B27" s="220"/>
      <c r="C27" s="220"/>
      <c r="D27" s="220"/>
      <c r="E27" s="220"/>
      <c r="F27" s="220"/>
      <c r="G27" s="220"/>
      <c r="H27" s="220"/>
      <c r="I27" s="220"/>
      <c r="J27" s="220"/>
      <c r="K27" s="220"/>
    </row>
    <row r="28" spans="2:11" x14ac:dyDescent="0.15">
      <c r="B28" s="227">
        <v>4</v>
      </c>
      <c r="C28" s="227" t="s">
        <v>206</v>
      </c>
      <c r="D28" s="220"/>
      <c r="E28" s="220"/>
      <c r="F28" s="220"/>
      <c r="G28" s="220"/>
      <c r="H28" s="220"/>
      <c r="I28" s="220"/>
      <c r="J28" s="220"/>
      <c r="K28" s="220"/>
    </row>
    <row r="29" spans="2:11" x14ac:dyDescent="0.15"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1" x14ac:dyDescent="0.15"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2:11" x14ac:dyDescent="0.15">
      <c r="B31" s="220"/>
      <c r="C31" s="220"/>
      <c r="D31" s="220"/>
      <c r="E31" s="220"/>
      <c r="F31" s="220"/>
      <c r="G31" s="220"/>
      <c r="H31" s="220"/>
      <c r="I31" s="220"/>
      <c r="J31" s="220"/>
      <c r="K31" s="220"/>
    </row>
    <row r="32" spans="2:11" x14ac:dyDescent="0.15">
      <c r="B32" s="220"/>
      <c r="C32" s="220"/>
      <c r="D32" s="220"/>
      <c r="E32" s="220"/>
      <c r="F32" s="220"/>
      <c r="G32" s="220"/>
      <c r="H32" s="220"/>
      <c r="I32" s="220"/>
      <c r="J32" s="220"/>
      <c r="K32" s="220"/>
    </row>
    <row r="33" spans="2:11" x14ac:dyDescent="0.15">
      <c r="B33" s="227">
        <v>5</v>
      </c>
      <c r="C33" s="227" t="s">
        <v>207</v>
      </c>
      <c r="D33" s="220"/>
      <c r="E33" s="220"/>
      <c r="F33" s="220"/>
      <c r="G33" s="220"/>
      <c r="H33" s="220"/>
      <c r="I33" s="220"/>
      <c r="J33" s="220"/>
      <c r="K33" s="220"/>
    </row>
    <row r="34" spans="2:11" x14ac:dyDescent="0.15">
      <c r="B34" s="220"/>
      <c r="C34" s="220"/>
      <c r="D34" s="220"/>
      <c r="E34" s="220"/>
      <c r="F34" s="220"/>
      <c r="G34" s="220"/>
      <c r="H34" s="220"/>
      <c r="I34" s="220"/>
      <c r="J34" s="220"/>
      <c r="K34" s="220"/>
    </row>
    <row r="35" spans="2:11" x14ac:dyDescent="0.15">
      <c r="B35" s="220"/>
      <c r="C35" s="220"/>
      <c r="D35" s="220"/>
      <c r="E35" s="220"/>
      <c r="F35" s="220"/>
      <c r="G35" s="220"/>
      <c r="H35" s="220"/>
      <c r="I35" s="220"/>
      <c r="J35" s="220"/>
      <c r="K35" s="220"/>
    </row>
    <row r="36" spans="2:11" x14ac:dyDescent="0.15"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2:11" x14ac:dyDescent="0.15"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2:11" x14ac:dyDescent="0.15">
      <c r="B38" s="227">
        <v>6</v>
      </c>
      <c r="C38" s="227" t="s">
        <v>208</v>
      </c>
      <c r="D38" s="220"/>
      <c r="E38" s="220"/>
      <c r="F38" s="220"/>
      <c r="G38" s="220"/>
      <c r="H38" s="220"/>
      <c r="I38" s="220"/>
      <c r="J38" s="220"/>
      <c r="K38" s="220"/>
    </row>
    <row r="39" spans="2:11" x14ac:dyDescent="0.15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2:11" x14ac:dyDescent="0.15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  <row r="41" spans="2:11" x14ac:dyDescent="0.15">
      <c r="B41" s="220"/>
      <c r="C41" s="220"/>
      <c r="D41" s="220"/>
      <c r="E41" s="220"/>
      <c r="F41" s="220"/>
      <c r="G41" s="220"/>
      <c r="H41" s="220"/>
      <c r="I41" s="220"/>
      <c r="J41" s="220"/>
      <c r="K41" s="220"/>
    </row>
    <row r="42" spans="2:11" x14ac:dyDescent="0.15">
      <c r="B42" s="220"/>
      <c r="C42" s="220"/>
      <c r="D42" s="220"/>
      <c r="E42" s="220"/>
      <c r="F42" s="220"/>
      <c r="G42" s="220"/>
      <c r="H42" s="220"/>
      <c r="I42" s="220"/>
      <c r="J42" s="220"/>
      <c r="K42" s="220"/>
    </row>
    <row r="43" spans="2:11" x14ac:dyDescent="0.15">
      <c r="B43" s="227">
        <v>7</v>
      </c>
      <c r="C43" s="227" t="s">
        <v>209</v>
      </c>
      <c r="D43" s="220"/>
      <c r="E43" s="220"/>
      <c r="F43" s="220"/>
      <c r="G43" s="220"/>
      <c r="H43" s="220"/>
      <c r="I43" s="220"/>
      <c r="J43" s="220"/>
      <c r="K43" s="220"/>
    </row>
    <row r="44" spans="2:11" x14ac:dyDescent="0.15"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2:11" x14ac:dyDescent="0.15">
      <c r="B45" s="220"/>
      <c r="C45" s="220"/>
      <c r="D45" s="220"/>
      <c r="E45" s="220"/>
      <c r="F45" s="220"/>
      <c r="G45" s="220"/>
      <c r="H45" s="220"/>
      <c r="I45" s="220"/>
      <c r="J45" s="220"/>
      <c r="K45" s="220"/>
    </row>
    <row r="46" spans="2:11" x14ac:dyDescent="0.15">
      <c r="B46" s="220"/>
      <c r="C46" s="220"/>
      <c r="D46" s="220"/>
      <c r="E46" s="220"/>
      <c r="F46" s="220"/>
      <c r="G46" s="220"/>
      <c r="H46" s="220"/>
      <c r="I46" s="220"/>
      <c r="J46" s="220"/>
      <c r="K46" s="220"/>
    </row>
    <row r="47" spans="2:11" x14ac:dyDescent="0.15">
      <c r="B47" s="220"/>
      <c r="C47" s="220"/>
      <c r="D47" s="220"/>
      <c r="E47" s="220"/>
      <c r="F47" s="220"/>
      <c r="G47" s="220"/>
      <c r="H47" s="220"/>
      <c r="I47" s="220"/>
      <c r="J47" s="220"/>
      <c r="K47" s="220"/>
    </row>
    <row r="48" spans="2:11" x14ac:dyDescent="0.15">
      <c r="B48" s="227">
        <v>8</v>
      </c>
      <c r="C48" s="227" t="s">
        <v>210</v>
      </c>
      <c r="D48" s="220"/>
      <c r="E48" s="220"/>
      <c r="F48" s="220"/>
      <c r="G48" s="220"/>
      <c r="H48" s="220"/>
      <c r="I48" s="220"/>
      <c r="J48" s="220"/>
      <c r="K48" s="220"/>
    </row>
    <row r="49" spans="2:11" x14ac:dyDescent="0.15">
      <c r="B49" s="220"/>
      <c r="C49" s="220"/>
      <c r="D49" s="220"/>
      <c r="E49" s="220"/>
      <c r="F49" s="220"/>
      <c r="G49" s="220"/>
      <c r="H49" s="220"/>
      <c r="I49" s="220"/>
      <c r="J49" s="220"/>
      <c r="K49" s="220"/>
    </row>
    <row r="50" spans="2:11" x14ac:dyDescent="0.15">
      <c r="B50" s="220"/>
      <c r="C50" s="220"/>
      <c r="D50" s="220"/>
      <c r="E50" s="220"/>
      <c r="F50" s="220"/>
      <c r="G50" s="220"/>
      <c r="H50" s="220"/>
      <c r="I50" s="220"/>
      <c r="J50" s="220"/>
      <c r="K50" s="220"/>
    </row>
    <row r="51" spans="2:11" x14ac:dyDescent="0.15">
      <c r="B51" s="220"/>
      <c r="C51" s="220"/>
      <c r="D51" s="220"/>
      <c r="E51" s="220"/>
      <c r="F51" s="220"/>
      <c r="G51" s="220"/>
      <c r="H51" s="220"/>
      <c r="I51" s="220"/>
      <c r="J51" s="220"/>
      <c r="K51" s="220"/>
    </row>
    <row r="52" spans="2:11" x14ac:dyDescent="0.15">
      <c r="B52" s="220"/>
      <c r="C52" s="220"/>
      <c r="D52" s="220"/>
      <c r="E52" s="220"/>
      <c r="F52" s="220"/>
      <c r="G52" s="220"/>
      <c r="H52" s="220"/>
      <c r="I52" s="220"/>
      <c r="J52" s="220"/>
      <c r="K52" s="220"/>
    </row>
    <row r="53" spans="2:11" ht="12" customHeight="1" x14ac:dyDescent="0.15">
      <c r="B53" s="220">
        <v>9</v>
      </c>
      <c r="C53" s="227" t="s">
        <v>211</v>
      </c>
      <c r="D53" s="220"/>
      <c r="E53" s="220"/>
      <c r="F53" s="220"/>
      <c r="G53" s="220"/>
      <c r="H53" s="220"/>
      <c r="I53" s="220"/>
      <c r="J53" s="220"/>
      <c r="K53" s="220"/>
    </row>
    <row r="54" spans="2:11" x14ac:dyDescent="0.15">
      <c r="B54" s="220"/>
      <c r="C54" s="220"/>
      <c r="D54" s="220"/>
      <c r="E54" s="220"/>
      <c r="F54" s="220"/>
      <c r="G54" s="220"/>
      <c r="H54" s="220"/>
      <c r="I54" s="220"/>
      <c r="J54" s="220"/>
      <c r="K54" s="220"/>
    </row>
    <row r="55" spans="2:11" x14ac:dyDescent="0.15">
      <c r="B55" s="220"/>
      <c r="C55" s="220"/>
      <c r="D55" s="220"/>
      <c r="E55" s="220"/>
      <c r="F55" s="220"/>
      <c r="G55" s="220"/>
      <c r="H55" s="220"/>
      <c r="I55" s="220"/>
      <c r="J55" s="220"/>
      <c r="K55" s="220"/>
    </row>
    <row r="56" spans="2:11" x14ac:dyDescent="0.15">
      <c r="B56" s="220"/>
      <c r="C56" s="220"/>
      <c r="D56" s="220"/>
      <c r="E56" s="220"/>
      <c r="F56" s="220"/>
      <c r="G56" s="220"/>
      <c r="H56" s="220"/>
      <c r="I56" s="220"/>
      <c r="J56" s="220"/>
      <c r="K56" s="220"/>
    </row>
    <row r="57" spans="2:11" x14ac:dyDescent="0.15">
      <c r="B57" s="220"/>
      <c r="C57" s="220"/>
      <c r="D57" s="220"/>
      <c r="E57" s="220"/>
      <c r="F57" s="220"/>
      <c r="G57" s="220"/>
      <c r="H57" s="220"/>
      <c r="I57" s="220"/>
      <c r="J57" s="220"/>
      <c r="K57" s="220"/>
    </row>
    <row r="58" spans="2:11" ht="12" customHeight="1" x14ac:dyDescent="0.15">
      <c r="B58" s="220">
        <v>10</v>
      </c>
      <c r="C58" s="227"/>
      <c r="D58" s="220"/>
      <c r="E58" s="220"/>
      <c r="F58" s="220"/>
      <c r="G58" s="220"/>
      <c r="H58" s="220"/>
      <c r="I58" s="220"/>
      <c r="J58" s="220"/>
      <c r="K58" s="220"/>
    </row>
    <row r="59" spans="2:11" x14ac:dyDescent="0.15">
      <c r="B59" s="220"/>
      <c r="C59" s="220"/>
      <c r="D59" s="220"/>
      <c r="E59" s="220"/>
      <c r="F59" s="220"/>
      <c r="G59" s="220"/>
      <c r="H59" s="220"/>
      <c r="I59" s="220"/>
      <c r="J59" s="220"/>
      <c r="K59" s="220"/>
    </row>
    <row r="60" spans="2:11" x14ac:dyDescent="0.15">
      <c r="B60" s="220"/>
      <c r="C60" s="220"/>
      <c r="D60" s="220"/>
      <c r="E60" s="220"/>
      <c r="F60" s="220"/>
      <c r="G60" s="220"/>
      <c r="H60" s="220"/>
      <c r="I60" s="220"/>
      <c r="J60" s="220"/>
      <c r="K60" s="220"/>
    </row>
    <row r="61" spans="2:11" x14ac:dyDescent="0.15">
      <c r="B61" s="220"/>
      <c r="C61" s="220"/>
      <c r="D61" s="220"/>
      <c r="E61" s="220"/>
      <c r="F61" s="220"/>
      <c r="G61" s="220"/>
      <c r="H61" s="220"/>
      <c r="I61" s="220"/>
      <c r="J61" s="220"/>
      <c r="K61" s="220"/>
    </row>
    <row r="62" spans="2:11" x14ac:dyDescent="0.15">
      <c r="B62" s="220"/>
      <c r="C62" s="220"/>
      <c r="D62" s="220"/>
      <c r="E62" s="220"/>
      <c r="F62" s="220"/>
      <c r="G62" s="220"/>
      <c r="H62" s="220"/>
      <c r="I62" s="220"/>
      <c r="J62" s="220"/>
      <c r="K62" s="220"/>
    </row>
    <row r="63" spans="2:11" ht="12" customHeight="1" x14ac:dyDescent="0.15">
      <c r="B63" s="220">
        <v>11</v>
      </c>
      <c r="C63" s="227"/>
      <c r="D63" s="220"/>
      <c r="E63" s="220"/>
      <c r="F63" s="220"/>
      <c r="G63" s="220"/>
      <c r="H63" s="220"/>
      <c r="I63" s="220"/>
      <c r="J63" s="220"/>
      <c r="K63" s="220"/>
    </row>
    <row r="64" spans="2:11" x14ac:dyDescent="0.15">
      <c r="B64" s="220"/>
      <c r="C64" s="220"/>
      <c r="D64" s="220"/>
      <c r="E64" s="220"/>
      <c r="F64" s="220"/>
      <c r="G64" s="220"/>
      <c r="H64" s="220"/>
      <c r="I64" s="220"/>
      <c r="J64" s="220"/>
      <c r="K64" s="220"/>
    </row>
    <row r="65" spans="2:11" x14ac:dyDescent="0.15">
      <c r="B65" s="220"/>
      <c r="C65" s="220"/>
      <c r="D65" s="220"/>
      <c r="E65" s="220"/>
      <c r="F65" s="220"/>
      <c r="G65" s="220"/>
      <c r="H65" s="220"/>
      <c r="I65" s="220"/>
      <c r="J65" s="220"/>
      <c r="K65" s="220"/>
    </row>
    <row r="66" spans="2:11" x14ac:dyDescent="0.15">
      <c r="B66" s="220"/>
      <c r="C66" s="220"/>
      <c r="D66" s="220"/>
      <c r="E66" s="220"/>
      <c r="F66" s="220"/>
      <c r="G66" s="220"/>
      <c r="H66" s="220"/>
      <c r="I66" s="220"/>
      <c r="J66" s="220"/>
      <c r="K66" s="220"/>
    </row>
    <row r="67" spans="2:11" x14ac:dyDescent="0.15">
      <c r="B67" s="220"/>
      <c r="C67" s="220"/>
      <c r="D67" s="220"/>
      <c r="E67" s="220"/>
      <c r="F67" s="220"/>
      <c r="G67" s="220"/>
      <c r="H67" s="220"/>
      <c r="I67" s="220"/>
      <c r="J67" s="220"/>
      <c r="K67" s="220"/>
    </row>
    <row r="68" spans="2:11" ht="12" customHeight="1" x14ac:dyDescent="0.15">
      <c r="B68" s="220">
        <v>12</v>
      </c>
      <c r="C68" s="227"/>
      <c r="D68" s="220"/>
      <c r="E68" s="220"/>
      <c r="F68" s="220"/>
      <c r="G68" s="220"/>
      <c r="H68" s="220"/>
      <c r="I68" s="220"/>
      <c r="J68" s="220"/>
      <c r="K68" s="220"/>
    </row>
    <row r="69" spans="2:11" x14ac:dyDescent="0.15">
      <c r="B69" s="220"/>
      <c r="C69" s="220"/>
      <c r="D69" s="220"/>
      <c r="E69" s="220"/>
      <c r="F69" s="220"/>
      <c r="G69" s="220"/>
      <c r="H69" s="220"/>
      <c r="I69" s="220"/>
      <c r="J69" s="220"/>
      <c r="K69" s="220"/>
    </row>
    <row r="70" spans="2:11" x14ac:dyDescent="0.15">
      <c r="B70" s="220"/>
      <c r="C70" s="220"/>
      <c r="D70" s="220"/>
      <c r="E70" s="220"/>
      <c r="F70" s="220"/>
      <c r="G70" s="220"/>
      <c r="H70" s="220"/>
      <c r="I70" s="220"/>
      <c r="J70" s="220"/>
      <c r="K70" s="220"/>
    </row>
    <row r="71" spans="2:11" x14ac:dyDescent="0.15">
      <c r="B71" s="220"/>
      <c r="C71" s="220"/>
      <c r="D71" s="220"/>
      <c r="E71" s="220"/>
      <c r="F71" s="220"/>
      <c r="G71" s="220"/>
      <c r="H71" s="220"/>
      <c r="I71" s="220"/>
      <c r="J71" s="220"/>
      <c r="K71" s="220"/>
    </row>
    <row r="72" spans="2:11" x14ac:dyDescent="0.15">
      <c r="B72" s="220"/>
      <c r="C72" s="220"/>
      <c r="D72" s="220"/>
      <c r="E72" s="220"/>
      <c r="F72" s="220"/>
      <c r="G72" s="220"/>
      <c r="H72" s="220"/>
      <c r="I72" s="220"/>
      <c r="J72" s="220"/>
      <c r="K72" s="220"/>
    </row>
    <row r="73" spans="2:11" x14ac:dyDescent="0.15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x14ac:dyDescent="0.15">
      <c r="B74" s="220"/>
      <c r="C74" s="220"/>
      <c r="D74" s="220"/>
      <c r="E74" s="220"/>
      <c r="F74" s="220"/>
      <c r="G74" s="220"/>
      <c r="H74" s="220"/>
      <c r="I74" s="220"/>
      <c r="J74" s="220"/>
      <c r="K74" s="220"/>
    </row>
    <row r="75" spans="2:11" x14ac:dyDescent="0.15">
      <c r="B75" s="220"/>
      <c r="C75" s="220"/>
      <c r="D75" s="220"/>
      <c r="E75" s="220"/>
      <c r="F75" s="220"/>
      <c r="G75" s="220"/>
      <c r="H75" s="220"/>
      <c r="I75" s="220"/>
      <c r="J75" s="220"/>
      <c r="K75" s="220"/>
    </row>
    <row r="76" spans="2:11" x14ac:dyDescent="0.15">
      <c r="B76" s="220"/>
      <c r="C76" s="220"/>
      <c r="D76" s="220"/>
      <c r="E76" s="220"/>
      <c r="F76" s="220"/>
      <c r="G76" s="220"/>
      <c r="H76" s="220"/>
      <c r="I76" s="220"/>
      <c r="J76" s="220"/>
      <c r="K76" s="220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BA42"/>
  <sheetViews>
    <sheetView tabSelected="1" view="pageBreakPreview" zoomScale="80" zoomScaleNormal="100" zoomScaleSheetLayoutView="80" workbookViewId="0">
      <selection activeCell="R44" sqref="R44"/>
    </sheetView>
  </sheetViews>
  <sheetFormatPr defaultColWidth="9" defaultRowHeight="13.5" x14ac:dyDescent="0.15"/>
  <cols>
    <col min="1" max="2" width="3.125" style="2" customWidth="1"/>
    <col min="3" max="3" width="3" style="2" customWidth="1"/>
    <col min="4" max="4" width="2.75" style="2" customWidth="1"/>
    <col min="5" max="5" width="16.625" style="2" bestFit="1" customWidth="1"/>
    <col min="6" max="6" width="16.75" style="2" customWidth="1"/>
    <col min="7" max="7" width="3.75" style="2" customWidth="1"/>
    <col min="8" max="23" width="3.375" style="2" customWidth="1"/>
    <col min="24" max="39" width="3.375" style="2" hidden="1" customWidth="1"/>
    <col min="40" max="42" width="7.5" style="2" customWidth="1"/>
    <col min="43" max="43" width="2.125" style="6" customWidth="1"/>
    <col min="44" max="44" width="2.125" style="254" hidden="1" customWidth="1"/>
    <col min="45" max="45" width="43.125" style="254" customWidth="1"/>
    <col min="46" max="46" width="0" style="6" hidden="1" customWidth="1"/>
    <col min="47" max="48" width="5.375" style="6" hidden="1" customWidth="1"/>
    <col min="49" max="49" width="14.625" style="128" hidden="1" customWidth="1"/>
    <col min="50" max="50" width="22.5" style="6" hidden="1" customWidth="1"/>
    <col min="51" max="52" width="27" style="142" hidden="1" customWidth="1"/>
    <col min="53" max="53" width="0" style="6" hidden="1" customWidth="1"/>
    <col min="54" max="16384" width="9" style="6"/>
  </cols>
  <sheetData>
    <row r="1" spans="1:53" ht="14.25" x14ac:dyDescent="0.1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264"/>
      <c r="AS1" s="264"/>
      <c r="AW1" s="128" t="s">
        <v>39</v>
      </c>
    </row>
    <row r="2" spans="1:53" ht="24" customHeight="1" thickBot="1" x14ac:dyDescent="0.2">
      <c r="A2" s="344" t="s">
        <v>215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R2" s="265"/>
      <c r="AS2" s="266"/>
      <c r="AW2" s="128" t="s">
        <v>40</v>
      </c>
    </row>
    <row r="3" spans="1:53" ht="17.25" customHeight="1" thickBot="1" x14ac:dyDescent="0.2">
      <c r="A3" s="345" t="s">
        <v>108</v>
      </c>
      <c r="B3" s="346"/>
      <c r="C3" s="346"/>
      <c r="D3" s="346"/>
      <c r="E3" s="346"/>
      <c r="F3" s="346"/>
      <c r="G3" s="347"/>
      <c r="H3" s="354" t="s">
        <v>43</v>
      </c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6"/>
      <c r="AN3" s="357" t="s">
        <v>16</v>
      </c>
      <c r="AO3" s="360" t="s">
        <v>44</v>
      </c>
      <c r="AP3" s="363" t="s">
        <v>25</v>
      </c>
      <c r="AR3" s="272"/>
      <c r="AS3" s="272" t="s">
        <v>291</v>
      </c>
      <c r="AT3" s="13"/>
      <c r="AU3" s="14"/>
      <c r="AV3" s="14"/>
      <c r="AW3" s="130" t="s">
        <v>47</v>
      </c>
      <c r="AX3" s="13"/>
      <c r="AY3" s="13"/>
      <c r="AZ3" s="13"/>
      <c r="BA3" s="13"/>
    </row>
    <row r="4" spans="1:53" ht="17.25" customHeight="1" thickBot="1" x14ac:dyDescent="0.2">
      <c r="A4" s="348"/>
      <c r="B4" s="349"/>
      <c r="C4" s="349"/>
      <c r="D4" s="349"/>
      <c r="E4" s="349"/>
      <c r="F4" s="349"/>
      <c r="G4" s="350"/>
      <c r="H4" s="343" t="s">
        <v>55</v>
      </c>
      <c r="I4" s="312"/>
      <c r="J4" s="312"/>
      <c r="K4" s="312"/>
      <c r="L4" s="312" t="s">
        <v>56</v>
      </c>
      <c r="M4" s="312"/>
      <c r="N4" s="312"/>
      <c r="O4" s="312"/>
      <c r="P4" s="312" t="s">
        <v>56</v>
      </c>
      <c r="Q4" s="312"/>
      <c r="R4" s="312"/>
      <c r="S4" s="312"/>
      <c r="T4" s="312" t="s">
        <v>56</v>
      </c>
      <c r="U4" s="312"/>
      <c r="V4" s="312"/>
      <c r="W4" s="313"/>
      <c r="X4" s="343" t="s">
        <v>55</v>
      </c>
      <c r="Y4" s="312"/>
      <c r="Z4" s="312"/>
      <c r="AA4" s="312"/>
      <c r="AB4" s="312" t="s">
        <v>56</v>
      </c>
      <c r="AC4" s="312"/>
      <c r="AD4" s="312"/>
      <c r="AE4" s="312"/>
      <c r="AF4" s="312" t="s">
        <v>56</v>
      </c>
      <c r="AG4" s="312"/>
      <c r="AH4" s="312"/>
      <c r="AI4" s="312"/>
      <c r="AJ4" s="312" t="s">
        <v>56</v>
      </c>
      <c r="AK4" s="312"/>
      <c r="AL4" s="312"/>
      <c r="AM4" s="313"/>
      <c r="AN4" s="358"/>
      <c r="AO4" s="361"/>
      <c r="AP4" s="364"/>
      <c r="AR4" s="273"/>
      <c r="AS4" s="273" t="s">
        <v>312</v>
      </c>
      <c r="AT4" s="13"/>
      <c r="AU4" s="14"/>
      <c r="AV4" s="14"/>
      <c r="AW4" s="130" t="s">
        <v>48</v>
      </c>
      <c r="AX4" s="13"/>
      <c r="AY4" s="13"/>
      <c r="AZ4" s="143"/>
      <c r="BA4" s="13"/>
    </row>
    <row r="5" spans="1:53" ht="17.25" customHeight="1" x14ac:dyDescent="0.15">
      <c r="A5" s="348"/>
      <c r="B5" s="349"/>
      <c r="C5" s="349"/>
      <c r="D5" s="349"/>
      <c r="E5" s="349"/>
      <c r="F5" s="349"/>
      <c r="G5" s="350"/>
      <c r="H5" s="314" t="s">
        <v>28</v>
      </c>
      <c r="I5" s="315"/>
      <c r="J5" s="315" t="s">
        <v>29</v>
      </c>
      <c r="K5" s="316"/>
      <c r="L5" s="314" t="s">
        <v>30</v>
      </c>
      <c r="M5" s="315"/>
      <c r="N5" s="315" t="s">
        <v>31</v>
      </c>
      <c r="O5" s="316"/>
      <c r="P5" s="314" t="s">
        <v>32</v>
      </c>
      <c r="Q5" s="315"/>
      <c r="R5" s="315" t="s">
        <v>33</v>
      </c>
      <c r="S5" s="316"/>
      <c r="T5" s="314" t="s">
        <v>34</v>
      </c>
      <c r="U5" s="315"/>
      <c r="V5" s="315" t="s">
        <v>35</v>
      </c>
      <c r="W5" s="316"/>
      <c r="X5" s="314" t="s">
        <v>57</v>
      </c>
      <c r="Y5" s="315"/>
      <c r="Z5" s="315" t="s">
        <v>58</v>
      </c>
      <c r="AA5" s="316"/>
      <c r="AB5" s="314" t="s">
        <v>59</v>
      </c>
      <c r="AC5" s="315"/>
      <c r="AD5" s="315" t="s">
        <v>60</v>
      </c>
      <c r="AE5" s="316"/>
      <c r="AF5" s="314" t="s">
        <v>61</v>
      </c>
      <c r="AG5" s="315"/>
      <c r="AH5" s="315" t="s">
        <v>62</v>
      </c>
      <c r="AI5" s="316"/>
      <c r="AJ5" s="314" t="s">
        <v>63</v>
      </c>
      <c r="AK5" s="315"/>
      <c r="AL5" s="315" t="s">
        <v>64</v>
      </c>
      <c r="AM5" s="316"/>
      <c r="AN5" s="358"/>
      <c r="AO5" s="361"/>
      <c r="AP5" s="364"/>
      <c r="AR5" s="273"/>
      <c r="AS5" s="142" t="s">
        <v>313</v>
      </c>
      <c r="AT5" s="13"/>
      <c r="AU5" s="13"/>
      <c r="AV5" s="13"/>
      <c r="AW5" s="130" t="s">
        <v>49</v>
      </c>
      <c r="AX5" s="13"/>
      <c r="AY5" s="13"/>
      <c r="AZ5" s="13"/>
      <c r="BA5" s="13"/>
    </row>
    <row r="6" spans="1:53" ht="17.25" customHeight="1" thickBot="1" x14ac:dyDescent="0.2">
      <c r="A6" s="351"/>
      <c r="B6" s="352"/>
      <c r="C6" s="352"/>
      <c r="D6" s="352"/>
      <c r="E6" s="352"/>
      <c r="F6" s="352"/>
      <c r="G6" s="353"/>
      <c r="H6" s="230" t="s">
        <v>41</v>
      </c>
      <c r="I6" s="231" t="s">
        <v>214</v>
      </c>
      <c r="J6" s="232" t="s">
        <v>41</v>
      </c>
      <c r="K6" s="233" t="s">
        <v>214</v>
      </c>
      <c r="L6" s="230" t="s">
        <v>41</v>
      </c>
      <c r="M6" s="231" t="s">
        <v>214</v>
      </c>
      <c r="N6" s="232" t="s">
        <v>41</v>
      </c>
      <c r="O6" s="233" t="s">
        <v>214</v>
      </c>
      <c r="P6" s="230" t="s">
        <v>41</v>
      </c>
      <c r="Q6" s="231" t="s">
        <v>214</v>
      </c>
      <c r="R6" s="232" t="s">
        <v>41</v>
      </c>
      <c r="S6" s="233" t="s">
        <v>214</v>
      </c>
      <c r="T6" s="230" t="s">
        <v>41</v>
      </c>
      <c r="U6" s="231" t="s">
        <v>214</v>
      </c>
      <c r="V6" s="232" t="s">
        <v>41</v>
      </c>
      <c r="W6" s="233" t="s">
        <v>214</v>
      </c>
      <c r="X6" s="230" t="s">
        <v>41</v>
      </c>
      <c r="Y6" s="231" t="s">
        <v>214</v>
      </c>
      <c r="Z6" s="232" t="s">
        <v>41</v>
      </c>
      <c r="AA6" s="233" t="s">
        <v>214</v>
      </c>
      <c r="AB6" s="230" t="s">
        <v>41</v>
      </c>
      <c r="AC6" s="231" t="s">
        <v>214</v>
      </c>
      <c r="AD6" s="232" t="s">
        <v>41</v>
      </c>
      <c r="AE6" s="233" t="s">
        <v>214</v>
      </c>
      <c r="AF6" s="230" t="s">
        <v>41</v>
      </c>
      <c r="AG6" s="231" t="s">
        <v>214</v>
      </c>
      <c r="AH6" s="232" t="s">
        <v>41</v>
      </c>
      <c r="AI6" s="233" t="s">
        <v>214</v>
      </c>
      <c r="AJ6" s="230" t="s">
        <v>41</v>
      </c>
      <c r="AK6" s="231" t="s">
        <v>214</v>
      </c>
      <c r="AL6" s="232" t="s">
        <v>41</v>
      </c>
      <c r="AM6" s="233" t="s">
        <v>214</v>
      </c>
      <c r="AN6" s="359"/>
      <c r="AO6" s="362"/>
      <c r="AP6" s="365"/>
      <c r="AR6" s="274"/>
      <c r="AS6" s="273" t="s">
        <v>292</v>
      </c>
      <c r="AT6" s="13"/>
      <c r="AU6" s="13"/>
      <c r="AV6" s="13"/>
      <c r="AW6" s="130" t="s">
        <v>216</v>
      </c>
      <c r="AX6" s="13"/>
      <c r="AY6" s="13"/>
      <c r="AZ6" s="13"/>
      <c r="BA6" s="13"/>
    </row>
    <row r="7" spans="1:53" ht="17.25" customHeight="1" x14ac:dyDescent="0.15">
      <c r="A7" s="319" t="s">
        <v>85</v>
      </c>
      <c r="B7" s="321" t="s">
        <v>86</v>
      </c>
      <c r="C7" s="321"/>
      <c r="D7" s="322"/>
      <c r="E7" s="168" t="s">
        <v>87</v>
      </c>
      <c r="F7" s="168"/>
      <c r="G7" s="166"/>
      <c r="H7" s="79"/>
      <c r="I7" s="61"/>
      <c r="J7" s="80"/>
      <c r="K7" s="62"/>
      <c r="L7" s="79"/>
      <c r="M7" s="61"/>
      <c r="N7" s="80"/>
      <c r="O7" s="63"/>
      <c r="P7" s="79"/>
      <c r="Q7" s="61"/>
      <c r="R7" s="80"/>
      <c r="S7" s="62"/>
      <c r="T7" s="81"/>
      <c r="U7" s="61"/>
      <c r="V7" s="80"/>
      <c r="W7" s="62"/>
      <c r="X7" s="79"/>
      <c r="Y7" s="61"/>
      <c r="Z7" s="80"/>
      <c r="AA7" s="62"/>
      <c r="AB7" s="79"/>
      <c r="AC7" s="61"/>
      <c r="AD7" s="80"/>
      <c r="AE7" s="63"/>
      <c r="AF7" s="79"/>
      <c r="AG7" s="61"/>
      <c r="AH7" s="80"/>
      <c r="AI7" s="62"/>
      <c r="AJ7" s="81"/>
      <c r="AK7" s="61"/>
      <c r="AL7" s="80"/>
      <c r="AM7" s="62"/>
      <c r="AN7" s="170">
        <f>SUM(H7,J7,L7,N7,P7,R7,T7,V7,X7,Z7,AB7,AD7,AF7,AH7,AJ7,AL7)</f>
        <v>0</v>
      </c>
      <c r="AO7" s="171">
        <v>2</v>
      </c>
      <c r="AP7" s="47"/>
      <c r="AR7" s="275"/>
      <c r="AS7" s="274" t="s">
        <v>293</v>
      </c>
      <c r="AT7" s="237"/>
    </row>
    <row r="8" spans="1:53" ht="17.25" customHeight="1" x14ac:dyDescent="0.15">
      <c r="A8" s="320"/>
      <c r="B8" s="323"/>
      <c r="C8" s="323"/>
      <c r="D8" s="324"/>
      <c r="E8" s="161" t="s">
        <v>88</v>
      </c>
      <c r="F8" s="238"/>
      <c r="G8" s="167"/>
      <c r="H8" s="94"/>
      <c r="I8" s="67"/>
      <c r="J8" s="95"/>
      <c r="K8" s="68"/>
      <c r="L8" s="94"/>
      <c r="M8" s="67"/>
      <c r="N8" s="95"/>
      <c r="O8" s="76"/>
      <c r="P8" s="94"/>
      <c r="Q8" s="67"/>
      <c r="R8" s="95"/>
      <c r="S8" s="68"/>
      <c r="T8" s="96"/>
      <c r="U8" s="67"/>
      <c r="V8" s="95"/>
      <c r="W8" s="68"/>
      <c r="X8" s="94"/>
      <c r="Y8" s="67"/>
      <c r="Z8" s="95"/>
      <c r="AA8" s="68"/>
      <c r="AB8" s="94"/>
      <c r="AC8" s="67"/>
      <c r="AD8" s="95"/>
      <c r="AE8" s="76"/>
      <c r="AF8" s="94"/>
      <c r="AG8" s="67"/>
      <c r="AH8" s="95"/>
      <c r="AI8" s="68"/>
      <c r="AJ8" s="96"/>
      <c r="AK8" s="67"/>
      <c r="AL8" s="95"/>
      <c r="AM8" s="68"/>
      <c r="AN8" s="106">
        <f t="shared" ref="AN8:AN23" si="0">SUM(H8,J8,L8,N8,P8,R8,T8,V8,X8,Z8,AB8,AD8,AF8,AH8,AJ8,AL8)</f>
        <v>0</v>
      </c>
      <c r="AO8" s="43">
        <v>2</v>
      </c>
      <c r="AP8" s="48"/>
      <c r="AR8" s="273"/>
      <c r="AS8" s="278" t="s">
        <v>294</v>
      </c>
      <c r="AT8" s="237"/>
    </row>
    <row r="9" spans="1:53" ht="17.25" customHeight="1" x14ac:dyDescent="0.15">
      <c r="A9" s="320"/>
      <c r="B9" s="323"/>
      <c r="C9" s="323"/>
      <c r="D9" s="324"/>
      <c r="E9" s="162" t="s">
        <v>89</v>
      </c>
      <c r="F9" s="162"/>
      <c r="G9" s="172"/>
      <c r="H9" s="94"/>
      <c r="I9" s="67"/>
      <c r="J9" s="95"/>
      <c r="K9" s="68"/>
      <c r="L9" s="94"/>
      <c r="M9" s="67"/>
      <c r="N9" s="95"/>
      <c r="O9" s="76"/>
      <c r="P9" s="94"/>
      <c r="Q9" s="67"/>
      <c r="R9" s="95"/>
      <c r="S9" s="68"/>
      <c r="T9" s="96"/>
      <c r="U9" s="67"/>
      <c r="V9" s="95"/>
      <c r="W9" s="68"/>
      <c r="X9" s="94"/>
      <c r="Y9" s="67"/>
      <c r="Z9" s="95"/>
      <c r="AA9" s="68"/>
      <c r="AB9" s="94"/>
      <c r="AC9" s="67"/>
      <c r="AD9" s="95"/>
      <c r="AE9" s="76"/>
      <c r="AF9" s="94"/>
      <c r="AG9" s="67"/>
      <c r="AH9" s="95"/>
      <c r="AI9" s="68"/>
      <c r="AJ9" s="96"/>
      <c r="AK9" s="67"/>
      <c r="AL9" s="95"/>
      <c r="AM9" s="68"/>
      <c r="AN9" s="106">
        <f t="shared" si="0"/>
        <v>0</v>
      </c>
      <c r="AO9" s="43">
        <v>2</v>
      </c>
      <c r="AP9" s="48"/>
      <c r="AR9" s="274"/>
      <c r="AS9" s="273" t="s">
        <v>278</v>
      </c>
      <c r="AT9" s="237"/>
    </row>
    <row r="10" spans="1:53" ht="17.25" customHeight="1" x14ac:dyDescent="0.15">
      <c r="A10" s="320"/>
      <c r="B10" s="323"/>
      <c r="C10" s="323"/>
      <c r="D10" s="324"/>
      <c r="E10" s="327" t="s">
        <v>90</v>
      </c>
      <c r="F10" s="161" t="s">
        <v>91</v>
      </c>
      <c r="G10" s="167"/>
      <c r="H10" s="94"/>
      <c r="I10" s="67"/>
      <c r="J10" s="95"/>
      <c r="K10" s="68"/>
      <c r="L10" s="94"/>
      <c r="M10" s="67"/>
      <c r="N10" s="95"/>
      <c r="O10" s="76"/>
      <c r="P10" s="94"/>
      <c r="Q10" s="67"/>
      <c r="R10" s="95"/>
      <c r="S10" s="68"/>
      <c r="T10" s="96"/>
      <c r="U10" s="67"/>
      <c r="V10" s="95"/>
      <c r="W10" s="68"/>
      <c r="X10" s="94"/>
      <c r="Y10" s="67"/>
      <c r="Z10" s="95"/>
      <c r="AA10" s="68"/>
      <c r="AB10" s="94"/>
      <c r="AC10" s="67"/>
      <c r="AD10" s="95"/>
      <c r="AE10" s="76"/>
      <c r="AF10" s="94"/>
      <c r="AG10" s="67"/>
      <c r="AH10" s="95"/>
      <c r="AI10" s="68"/>
      <c r="AJ10" s="96"/>
      <c r="AK10" s="67"/>
      <c r="AL10" s="95"/>
      <c r="AM10" s="68"/>
      <c r="AN10" s="106">
        <f t="shared" si="0"/>
        <v>0</v>
      </c>
      <c r="AO10" s="234">
        <v>1</v>
      </c>
      <c r="AP10" s="173"/>
      <c r="AR10" s="276"/>
      <c r="AS10" s="274" t="s">
        <v>295</v>
      </c>
      <c r="AT10" s="237"/>
    </row>
    <row r="11" spans="1:53" ht="17.25" customHeight="1" x14ac:dyDescent="0.15">
      <c r="A11" s="320"/>
      <c r="B11" s="323"/>
      <c r="C11" s="323"/>
      <c r="D11" s="324"/>
      <c r="E11" s="327"/>
      <c r="F11" s="161" t="s">
        <v>92</v>
      </c>
      <c r="G11" s="167"/>
      <c r="H11" s="94"/>
      <c r="I11" s="67"/>
      <c r="J11" s="95"/>
      <c r="K11" s="68"/>
      <c r="L11" s="94"/>
      <c r="M11" s="67"/>
      <c r="N11" s="95"/>
      <c r="O11" s="76"/>
      <c r="P11" s="94"/>
      <c r="Q11" s="67"/>
      <c r="R11" s="95"/>
      <c r="S11" s="68"/>
      <c r="T11" s="96"/>
      <c r="U11" s="67"/>
      <c r="V11" s="95"/>
      <c r="W11" s="68"/>
      <c r="X11" s="94"/>
      <c r="Y11" s="67"/>
      <c r="Z11" s="95"/>
      <c r="AA11" s="68"/>
      <c r="AB11" s="94"/>
      <c r="AC11" s="67"/>
      <c r="AD11" s="95"/>
      <c r="AE11" s="76"/>
      <c r="AF11" s="94"/>
      <c r="AG11" s="67"/>
      <c r="AH11" s="95"/>
      <c r="AI11" s="68"/>
      <c r="AJ11" s="96"/>
      <c r="AK11" s="67"/>
      <c r="AL11" s="95"/>
      <c r="AM11" s="68"/>
      <c r="AN11" s="106">
        <f t="shared" si="0"/>
        <v>0</v>
      </c>
      <c r="AO11" s="234">
        <v>1</v>
      </c>
      <c r="AP11" s="173"/>
      <c r="AR11" s="276"/>
      <c r="AS11" s="291" t="s">
        <v>279</v>
      </c>
      <c r="AT11" s="237"/>
    </row>
    <row r="12" spans="1:53" ht="17.25" customHeight="1" x14ac:dyDescent="0.15">
      <c r="A12" s="320"/>
      <c r="B12" s="325"/>
      <c r="C12" s="325"/>
      <c r="D12" s="326"/>
      <c r="E12" s="160" t="s">
        <v>93</v>
      </c>
      <c r="F12" s="161"/>
      <c r="G12" s="167"/>
      <c r="H12" s="94"/>
      <c r="I12" s="67"/>
      <c r="J12" s="95"/>
      <c r="K12" s="68"/>
      <c r="L12" s="94"/>
      <c r="M12" s="67"/>
      <c r="N12" s="95"/>
      <c r="O12" s="76"/>
      <c r="P12" s="94"/>
      <c r="Q12" s="67"/>
      <c r="R12" s="95"/>
      <c r="S12" s="68"/>
      <c r="T12" s="96"/>
      <c r="U12" s="67"/>
      <c r="V12" s="95"/>
      <c r="W12" s="68"/>
      <c r="X12" s="94"/>
      <c r="Y12" s="67"/>
      <c r="Z12" s="95"/>
      <c r="AA12" s="68"/>
      <c r="AB12" s="94"/>
      <c r="AC12" s="67"/>
      <c r="AD12" s="95"/>
      <c r="AE12" s="76"/>
      <c r="AF12" s="94"/>
      <c r="AG12" s="67"/>
      <c r="AH12" s="95"/>
      <c r="AI12" s="68"/>
      <c r="AJ12" s="96"/>
      <c r="AK12" s="67"/>
      <c r="AL12" s="95"/>
      <c r="AM12" s="68"/>
      <c r="AN12" s="106">
        <f t="shared" si="0"/>
        <v>0</v>
      </c>
      <c r="AO12" s="234">
        <v>2</v>
      </c>
      <c r="AP12" s="173"/>
      <c r="AR12" s="273"/>
      <c r="AS12" s="291" t="s">
        <v>280</v>
      </c>
      <c r="AT12" s="237"/>
    </row>
    <row r="13" spans="1:53" ht="17.25" customHeight="1" x14ac:dyDescent="0.15">
      <c r="A13" s="320"/>
      <c r="B13" s="328" t="s">
        <v>94</v>
      </c>
      <c r="C13" s="329"/>
      <c r="D13" s="330"/>
      <c r="E13" s="160" t="s">
        <v>95</v>
      </c>
      <c r="F13" s="161"/>
      <c r="G13" s="167"/>
      <c r="H13" s="94"/>
      <c r="I13" s="67"/>
      <c r="J13" s="95"/>
      <c r="K13" s="68"/>
      <c r="L13" s="94"/>
      <c r="M13" s="67"/>
      <c r="N13" s="95"/>
      <c r="O13" s="76"/>
      <c r="P13" s="94"/>
      <c r="Q13" s="67"/>
      <c r="R13" s="95"/>
      <c r="S13" s="68"/>
      <c r="T13" s="96"/>
      <c r="U13" s="67"/>
      <c r="V13" s="95"/>
      <c r="W13" s="68"/>
      <c r="X13" s="94"/>
      <c r="Y13" s="67"/>
      <c r="Z13" s="95"/>
      <c r="AA13" s="68"/>
      <c r="AB13" s="94"/>
      <c r="AC13" s="67"/>
      <c r="AD13" s="95"/>
      <c r="AE13" s="76"/>
      <c r="AF13" s="94"/>
      <c r="AG13" s="67"/>
      <c r="AH13" s="95"/>
      <c r="AI13" s="68"/>
      <c r="AJ13" s="96"/>
      <c r="AK13" s="67"/>
      <c r="AL13" s="95"/>
      <c r="AM13" s="68"/>
      <c r="AN13" s="106">
        <f t="shared" si="0"/>
        <v>0</v>
      </c>
      <c r="AO13" s="234">
        <v>6</v>
      </c>
      <c r="AP13" s="173"/>
      <c r="AR13" s="274"/>
      <c r="AS13" s="273" t="s">
        <v>281</v>
      </c>
      <c r="AT13" s="239"/>
    </row>
    <row r="14" spans="1:53" ht="17.25" customHeight="1" thickBot="1" x14ac:dyDescent="0.2">
      <c r="A14" s="320"/>
      <c r="B14" s="331"/>
      <c r="C14" s="325"/>
      <c r="D14" s="326"/>
      <c r="E14" s="160" t="s">
        <v>96</v>
      </c>
      <c r="F14" s="161"/>
      <c r="G14" s="167"/>
      <c r="H14" s="94"/>
      <c r="I14" s="67"/>
      <c r="J14" s="95"/>
      <c r="K14" s="68"/>
      <c r="L14" s="94"/>
      <c r="M14" s="67"/>
      <c r="N14" s="95"/>
      <c r="O14" s="76"/>
      <c r="P14" s="94"/>
      <c r="Q14" s="67"/>
      <c r="R14" s="95"/>
      <c r="S14" s="68"/>
      <c r="T14" s="96"/>
      <c r="U14" s="67"/>
      <c r="V14" s="95"/>
      <c r="W14" s="68"/>
      <c r="X14" s="94"/>
      <c r="Y14" s="67"/>
      <c r="Z14" s="95"/>
      <c r="AA14" s="68"/>
      <c r="AB14" s="94"/>
      <c r="AC14" s="67"/>
      <c r="AD14" s="95"/>
      <c r="AE14" s="76"/>
      <c r="AF14" s="94"/>
      <c r="AG14" s="67"/>
      <c r="AH14" s="95"/>
      <c r="AI14" s="68"/>
      <c r="AJ14" s="96"/>
      <c r="AK14" s="67"/>
      <c r="AL14" s="95"/>
      <c r="AM14" s="68"/>
      <c r="AN14" s="106">
        <f t="shared" si="0"/>
        <v>0</v>
      </c>
      <c r="AO14" s="234">
        <v>2</v>
      </c>
      <c r="AP14" s="173"/>
      <c r="AR14" s="277"/>
      <c r="AS14" s="274" t="s">
        <v>282</v>
      </c>
      <c r="AT14" s="239"/>
    </row>
    <row r="15" spans="1:53" ht="17.25" customHeight="1" thickBot="1" x14ac:dyDescent="0.2">
      <c r="A15" s="320"/>
      <c r="B15" s="175" t="s">
        <v>97</v>
      </c>
      <c r="C15" s="175"/>
      <c r="D15" s="175"/>
      <c r="E15" s="175"/>
      <c r="F15" s="175"/>
      <c r="G15" s="176"/>
      <c r="H15" s="69"/>
      <c r="I15" s="248">
        <f>SUM(I7:I14)</f>
        <v>0</v>
      </c>
      <c r="J15" s="70"/>
      <c r="K15" s="249">
        <f>SUM(K7:K14)</f>
        <v>0</v>
      </c>
      <c r="L15" s="69"/>
      <c r="M15" s="248">
        <f>SUM(M7:M14)</f>
        <v>0</v>
      </c>
      <c r="N15" s="70"/>
      <c r="O15" s="249">
        <f>SUM(O7:O14)</f>
        <v>0</v>
      </c>
      <c r="P15" s="236"/>
      <c r="Q15" s="248">
        <f>SUM(Q7:Q14)</f>
        <v>0</v>
      </c>
      <c r="R15" s="70"/>
      <c r="S15" s="249">
        <f>SUM(S7:S14)</f>
        <v>0</v>
      </c>
      <c r="T15" s="69"/>
      <c r="U15" s="248">
        <f>SUM(U7:U14)</f>
        <v>0</v>
      </c>
      <c r="V15" s="70"/>
      <c r="W15" s="249">
        <f>SUM(W7:W14)</f>
        <v>0</v>
      </c>
      <c r="X15" s="69"/>
      <c r="Y15" s="248">
        <f>SUM(Y7:Y14)</f>
        <v>0</v>
      </c>
      <c r="Z15" s="70"/>
      <c r="AA15" s="249">
        <f>SUM(AA7:AA14)</f>
        <v>0</v>
      </c>
      <c r="AB15" s="69"/>
      <c r="AC15" s="248">
        <f>SUM(AC7:AC14)</f>
        <v>0</v>
      </c>
      <c r="AD15" s="70"/>
      <c r="AE15" s="249">
        <f>SUM(AE7:AE14)</f>
        <v>0</v>
      </c>
      <c r="AF15" s="247"/>
      <c r="AG15" s="248">
        <f>SUM(AG7:AG14)</f>
        <v>0</v>
      </c>
      <c r="AH15" s="70"/>
      <c r="AI15" s="249">
        <f>SUM(AI7:AI14)</f>
        <v>0</v>
      </c>
      <c r="AJ15" s="69"/>
      <c r="AK15" s="248">
        <f>SUM(AK7:AK14)</f>
        <v>0</v>
      </c>
      <c r="AL15" s="250"/>
      <c r="AM15" s="249">
        <f>SUM(AM7:AM14)</f>
        <v>0</v>
      </c>
      <c r="AN15" s="108">
        <f t="shared" si="0"/>
        <v>0</v>
      </c>
      <c r="AO15" s="12">
        <v>18</v>
      </c>
      <c r="AP15" s="240">
        <f>SUM(I15,K15,M15,O15,Q15,S15,U15,W15,Y15,AA15,AC15,AE15,AG15,AI15,AK15,AM15)</f>
        <v>0</v>
      </c>
      <c r="AR15" s="278"/>
      <c r="AS15" s="277"/>
      <c r="AT15" s="237"/>
    </row>
    <row r="16" spans="1:53" ht="17.25" customHeight="1" x14ac:dyDescent="0.15">
      <c r="A16" s="319" t="s">
        <v>98</v>
      </c>
      <c r="B16" s="336" t="s">
        <v>99</v>
      </c>
      <c r="C16" s="337"/>
      <c r="D16" s="337"/>
      <c r="E16" s="44" t="s">
        <v>100</v>
      </c>
      <c r="F16" s="165" t="s">
        <v>101</v>
      </c>
      <c r="G16" s="166"/>
      <c r="H16" s="88"/>
      <c r="I16" s="73"/>
      <c r="J16" s="89"/>
      <c r="K16" s="74"/>
      <c r="L16" s="88"/>
      <c r="M16" s="73"/>
      <c r="N16" s="89"/>
      <c r="O16" s="75"/>
      <c r="P16" s="79"/>
      <c r="Q16" s="61"/>
      <c r="R16" s="80"/>
      <c r="S16" s="62"/>
      <c r="T16" s="90"/>
      <c r="U16" s="73"/>
      <c r="V16" s="89"/>
      <c r="W16" s="74"/>
      <c r="X16" s="88"/>
      <c r="Y16" s="73"/>
      <c r="Z16" s="89"/>
      <c r="AA16" s="74"/>
      <c r="AB16" s="88"/>
      <c r="AC16" s="73"/>
      <c r="AD16" s="89"/>
      <c r="AE16" s="75"/>
      <c r="AF16" s="79"/>
      <c r="AG16" s="61"/>
      <c r="AH16" s="80"/>
      <c r="AI16" s="62"/>
      <c r="AJ16" s="90"/>
      <c r="AK16" s="73"/>
      <c r="AL16" s="89"/>
      <c r="AM16" s="74"/>
      <c r="AN16" s="105">
        <f t="shared" si="0"/>
        <v>0</v>
      </c>
      <c r="AO16" s="46">
        <v>4</v>
      </c>
      <c r="AP16" s="47"/>
      <c r="AR16" s="278"/>
      <c r="AS16" s="278" t="s">
        <v>296</v>
      </c>
      <c r="AT16" s="237"/>
    </row>
    <row r="17" spans="1:52" ht="17.25" customHeight="1" x14ac:dyDescent="0.15">
      <c r="A17" s="320"/>
      <c r="B17" s="338"/>
      <c r="C17" s="339"/>
      <c r="D17" s="339"/>
      <c r="E17" s="340" t="s">
        <v>102</v>
      </c>
      <c r="F17" s="160" t="s">
        <v>103</v>
      </c>
      <c r="G17" s="167"/>
      <c r="H17" s="94"/>
      <c r="I17" s="67"/>
      <c r="J17" s="95"/>
      <c r="K17" s="68"/>
      <c r="L17" s="94"/>
      <c r="M17" s="67"/>
      <c r="N17" s="95"/>
      <c r="O17" s="76"/>
      <c r="P17" s="94"/>
      <c r="Q17" s="67"/>
      <c r="R17" s="95"/>
      <c r="S17" s="68"/>
      <c r="T17" s="96"/>
      <c r="U17" s="67"/>
      <c r="V17" s="95"/>
      <c r="W17" s="68"/>
      <c r="X17" s="94"/>
      <c r="Y17" s="67"/>
      <c r="Z17" s="95"/>
      <c r="AA17" s="68"/>
      <c r="AB17" s="94"/>
      <c r="AC17" s="67"/>
      <c r="AD17" s="95"/>
      <c r="AE17" s="76"/>
      <c r="AF17" s="94"/>
      <c r="AG17" s="67"/>
      <c r="AH17" s="95"/>
      <c r="AI17" s="68"/>
      <c r="AJ17" s="96"/>
      <c r="AK17" s="67"/>
      <c r="AL17" s="95"/>
      <c r="AM17" s="68"/>
      <c r="AN17" s="106">
        <f t="shared" si="0"/>
        <v>0</v>
      </c>
      <c r="AO17" s="43">
        <v>1</v>
      </c>
      <c r="AP17" s="48"/>
      <c r="AR17" s="278"/>
      <c r="AS17" s="278" t="s">
        <v>297</v>
      </c>
      <c r="AT17" s="237"/>
    </row>
    <row r="18" spans="1:52" ht="17.25" customHeight="1" x14ac:dyDescent="0.15">
      <c r="A18" s="320"/>
      <c r="B18" s="338"/>
      <c r="C18" s="339"/>
      <c r="D18" s="339"/>
      <c r="E18" s="340"/>
      <c r="F18" s="160" t="s">
        <v>101</v>
      </c>
      <c r="G18" s="167"/>
      <c r="H18" s="94"/>
      <c r="I18" s="67"/>
      <c r="J18" s="95"/>
      <c r="K18" s="68"/>
      <c r="L18" s="94"/>
      <c r="M18" s="67"/>
      <c r="N18" s="95"/>
      <c r="O18" s="76"/>
      <c r="P18" s="94"/>
      <c r="Q18" s="67"/>
      <c r="R18" s="95"/>
      <c r="S18" s="68"/>
      <c r="T18" s="96"/>
      <c r="U18" s="67"/>
      <c r="V18" s="95"/>
      <c r="W18" s="68"/>
      <c r="X18" s="94"/>
      <c r="Y18" s="67"/>
      <c r="Z18" s="95"/>
      <c r="AA18" s="68"/>
      <c r="AB18" s="94"/>
      <c r="AC18" s="67"/>
      <c r="AD18" s="95"/>
      <c r="AE18" s="76"/>
      <c r="AF18" s="94"/>
      <c r="AG18" s="67"/>
      <c r="AH18" s="95"/>
      <c r="AI18" s="68"/>
      <c r="AJ18" s="96"/>
      <c r="AK18" s="67"/>
      <c r="AL18" s="95"/>
      <c r="AM18" s="68"/>
      <c r="AN18" s="106">
        <f t="shared" si="0"/>
        <v>0</v>
      </c>
      <c r="AO18" s="43">
        <v>2</v>
      </c>
      <c r="AP18" s="48"/>
      <c r="AR18" s="269"/>
      <c r="AS18" s="278" t="s">
        <v>298</v>
      </c>
    </row>
    <row r="19" spans="1:52" ht="17.25" customHeight="1" x14ac:dyDescent="0.15">
      <c r="A19" s="320"/>
      <c r="B19" s="338"/>
      <c r="C19" s="339"/>
      <c r="D19" s="339"/>
      <c r="E19" s="340"/>
      <c r="F19" s="160" t="s">
        <v>104</v>
      </c>
      <c r="G19" s="167"/>
      <c r="H19" s="94"/>
      <c r="I19" s="67"/>
      <c r="J19" s="95"/>
      <c r="K19" s="68"/>
      <c r="L19" s="94"/>
      <c r="M19" s="67"/>
      <c r="N19" s="95"/>
      <c r="O19" s="76"/>
      <c r="P19" s="94"/>
      <c r="Q19" s="67"/>
      <c r="R19" s="95"/>
      <c r="S19" s="68"/>
      <c r="T19" s="96"/>
      <c r="U19" s="67"/>
      <c r="V19" s="95"/>
      <c r="W19" s="68"/>
      <c r="X19" s="94"/>
      <c r="Y19" s="67"/>
      <c r="Z19" s="95"/>
      <c r="AA19" s="68"/>
      <c r="AB19" s="94"/>
      <c r="AC19" s="67"/>
      <c r="AD19" s="95"/>
      <c r="AE19" s="76"/>
      <c r="AF19" s="94"/>
      <c r="AG19" s="67"/>
      <c r="AH19" s="95"/>
      <c r="AI19" s="68"/>
      <c r="AJ19" s="96"/>
      <c r="AK19" s="67"/>
      <c r="AL19" s="95"/>
      <c r="AM19" s="68"/>
      <c r="AN19" s="106">
        <f t="shared" si="0"/>
        <v>0</v>
      </c>
      <c r="AO19" s="43">
        <v>2</v>
      </c>
      <c r="AP19" s="48"/>
      <c r="AR19" s="269"/>
      <c r="AS19" s="278" t="s">
        <v>299</v>
      </c>
    </row>
    <row r="20" spans="1:52" ht="17.25" customHeight="1" x14ac:dyDescent="0.15">
      <c r="A20" s="320"/>
      <c r="B20" s="338" t="s">
        <v>105</v>
      </c>
      <c r="C20" s="339"/>
      <c r="D20" s="339"/>
      <c r="E20" s="160" t="s">
        <v>106</v>
      </c>
      <c r="F20" s="161"/>
      <c r="G20" s="167"/>
      <c r="H20" s="94"/>
      <c r="I20" s="67"/>
      <c r="J20" s="95"/>
      <c r="K20" s="68"/>
      <c r="L20" s="94"/>
      <c r="M20" s="67"/>
      <c r="N20" s="95"/>
      <c r="O20" s="76"/>
      <c r="P20" s="94"/>
      <c r="Q20" s="67"/>
      <c r="R20" s="95"/>
      <c r="S20" s="68"/>
      <c r="T20" s="96"/>
      <c r="U20" s="67"/>
      <c r="V20" s="95"/>
      <c r="W20" s="68"/>
      <c r="X20" s="94"/>
      <c r="Y20" s="67"/>
      <c r="Z20" s="95"/>
      <c r="AA20" s="68"/>
      <c r="AB20" s="94"/>
      <c r="AC20" s="67"/>
      <c r="AD20" s="95"/>
      <c r="AE20" s="76"/>
      <c r="AF20" s="94"/>
      <c r="AG20" s="67"/>
      <c r="AH20" s="95"/>
      <c r="AI20" s="68"/>
      <c r="AJ20" s="96"/>
      <c r="AK20" s="67"/>
      <c r="AL20" s="95"/>
      <c r="AM20" s="68"/>
      <c r="AN20" s="106">
        <f t="shared" si="0"/>
        <v>0</v>
      </c>
      <c r="AO20" s="317">
        <v>4</v>
      </c>
      <c r="AP20" s="48"/>
      <c r="AR20" s="269"/>
      <c r="AS20" s="278" t="s">
        <v>300</v>
      </c>
    </row>
    <row r="21" spans="1:52" ht="17.25" customHeight="1" thickBot="1" x14ac:dyDescent="0.2">
      <c r="A21" s="320"/>
      <c r="B21" s="341"/>
      <c r="C21" s="342"/>
      <c r="D21" s="342"/>
      <c r="E21" s="163" t="s">
        <v>107</v>
      </c>
      <c r="F21" s="174"/>
      <c r="G21" s="164"/>
      <c r="H21" s="101"/>
      <c r="I21" s="102"/>
      <c r="J21" s="98"/>
      <c r="K21" s="103"/>
      <c r="L21" s="101"/>
      <c r="M21" s="102"/>
      <c r="N21" s="98"/>
      <c r="O21" s="77"/>
      <c r="P21" s="241"/>
      <c r="Q21" s="91"/>
      <c r="R21" s="242"/>
      <c r="S21" s="92"/>
      <c r="T21" s="97"/>
      <c r="U21" s="102"/>
      <c r="V21" s="98"/>
      <c r="W21" s="103"/>
      <c r="X21" s="101"/>
      <c r="Y21" s="102"/>
      <c r="Z21" s="98"/>
      <c r="AA21" s="103"/>
      <c r="AB21" s="101"/>
      <c r="AC21" s="102"/>
      <c r="AD21" s="98"/>
      <c r="AE21" s="77"/>
      <c r="AF21" s="241"/>
      <c r="AG21" s="91"/>
      <c r="AH21" s="242"/>
      <c r="AI21" s="92"/>
      <c r="AJ21" s="97"/>
      <c r="AK21" s="102"/>
      <c r="AL21" s="98"/>
      <c r="AM21" s="103"/>
      <c r="AN21" s="107">
        <f t="shared" si="0"/>
        <v>0</v>
      </c>
      <c r="AO21" s="318"/>
      <c r="AP21" s="49"/>
      <c r="AR21" s="279"/>
      <c r="AS21" s="278" t="s">
        <v>301</v>
      </c>
    </row>
    <row r="22" spans="1:52" ht="17.25" customHeight="1" thickBot="1" x14ac:dyDescent="0.2">
      <c r="A22" s="335"/>
      <c r="B22" s="175" t="s">
        <v>42</v>
      </c>
      <c r="C22" s="175"/>
      <c r="D22" s="175"/>
      <c r="E22" s="175"/>
      <c r="F22" s="175"/>
      <c r="G22" s="176"/>
      <c r="H22" s="69"/>
      <c r="I22" s="248">
        <f>SUM(I16:I21)</f>
        <v>0</v>
      </c>
      <c r="J22" s="70"/>
      <c r="K22" s="249">
        <f>SUM(K16:K21)</f>
        <v>0</v>
      </c>
      <c r="L22" s="69"/>
      <c r="M22" s="248">
        <f>SUM(M16:M21)</f>
        <v>0</v>
      </c>
      <c r="N22" s="70"/>
      <c r="O22" s="249">
        <f>SUM(O16:O21)</f>
        <v>0</v>
      </c>
      <c r="P22" s="78"/>
      <c r="Q22" s="248">
        <f>SUM(Q16:Q21)</f>
        <v>0</v>
      </c>
      <c r="R22" s="70"/>
      <c r="S22" s="249">
        <f>SUM(S16:S21)</f>
        <v>0</v>
      </c>
      <c r="T22" s="69"/>
      <c r="U22" s="248">
        <f>SUM(U16:U21)</f>
        <v>0</v>
      </c>
      <c r="V22" s="70"/>
      <c r="W22" s="249">
        <f>SUM(W16:W21)</f>
        <v>0</v>
      </c>
      <c r="X22" s="69"/>
      <c r="Y22" s="248">
        <f>SUM(Y16:Y21)</f>
        <v>0</v>
      </c>
      <c r="Z22" s="70"/>
      <c r="AA22" s="249">
        <f>SUM(AA16:AA21)</f>
        <v>0</v>
      </c>
      <c r="AB22" s="69"/>
      <c r="AC22" s="248">
        <f>SUM(AC16:AC21)</f>
        <v>0</v>
      </c>
      <c r="AD22" s="70"/>
      <c r="AE22" s="249">
        <f>SUM(AE16:AE21)</f>
        <v>0</v>
      </c>
      <c r="AF22" s="78"/>
      <c r="AG22" s="248">
        <f>SUM(AG16:AG21)</f>
        <v>0</v>
      </c>
      <c r="AH22" s="70"/>
      <c r="AI22" s="249">
        <f>SUM(AI16:AI21)</f>
        <v>0</v>
      </c>
      <c r="AJ22" s="69"/>
      <c r="AK22" s="248">
        <f>SUM(AK16:AK21)</f>
        <v>0</v>
      </c>
      <c r="AL22" s="70"/>
      <c r="AM22" s="249">
        <f>SUM(AM16:AM21)</f>
        <v>0</v>
      </c>
      <c r="AN22" s="108">
        <f t="shared" si="0"/>
        <v>0</v>
      </c>
      <c r="AO22" s="12">
        <v>13</v>
      </c>
      <c r="AP22" s="240">
        <f>SUM(I22,K22,M22,O22,Q22,S22,U22,W22,Y22,AA22,AC22,AE22,AG22,AI22,AK22,AM22)</f>
        <v>0</v>
      </c>
      <c r="AR22" s="280"/>
      <c r="AS22" s="278" t="s">
        <v>283</v>
      </c>
    </row>
    <row r="23" spans="1:52" ht="17.25" customHeight="1" thickBot="1" x14ac:dyDescent="0.2">
      <c r="A23" s="332" t="s">
        <v>217</v>
      </c>
      <c r="B23" s="333"/>
      <c r="C23" s="333"/>
      <c r="D23" s="333"/>
      <c r="E23" s="333"/>
      <c r="F23" s="333"/>
      <c r="G23" s="333"/>
      <c r="H23" s="268">
        <f t="shared" ref="H23" si="1">H15+H22</f>
        <v>0</v>
      </c>
      <c r="I23" s="263">
        <f>I15+I22</f>
        <v>0</v>
      </c>
      <c r="J23" s="267">
        <f t="shared" ref="J23:AM23" si="2">J15+J22</f>
        <v>0</v>
      </c>
      <c r="K23" s="263">
        <f t="shared" si="2"/>
        <v>0</v>
      </c>
      <c r="L23" s="268">
        <f t="shared" si="2"/>
        <v>0</v>
      </c>
      <c r="M23" s="263">
        <f t="shared" si="2"/>
        <v>0</v>
      </c>
      <c r="N23" s="267">
        <f t="shared" si="2"/>
        <v>0</v>
      </c>
      <c r="O23" s="263">
        <f t="shared" si="2"/>
        <v>0</v>
      </c>
      <c r="P23" s="268">
        <f t="shared" si="2"/>
        <v>0</v>
      </c>
      <c r="Q23" s="263">
        <f t="shared" si="2"/>
        <v>0</v>
      </c>
      <c r="R23" s="267">
        <f t="shared" si="2"/>
        <v>0</v>
      </c>
      <c r="S23" s="263">
        <f t="shared" si="2"/>
        <v>0</v>
      </c>
      <c r="T23" s="268">
        <f t="shared" si="2"/>
        <v>0</v>
      </c>
      <c r="U23" s="263">
        <f t="shared" si="2"/>
        <v>0</v>
      </c>
      <c r="V23" s="267">
        <f t="shared" si="2"/>
        <v>0</v>
      </c>
      <c r="W23" s="263">
        <f t="shared" si="2"/>
        <v>0</v>
      </c>
      <c r="X23" s="268">
        <f t="shared" si="2"/>
        <v>0</v>
      </c>
      <c r="Y23" s="263">
        <f t="shared" si="2"/>
        <v>0</v>
      </c>
      <c r="Z23" s="267">
        <f t="shared" si="2"/>
        <v>0</v>
      </c>
      <c r="AA23" s="263">
        <f t="shared" si="2"/>
        <v>0</v>
      </c>
      <c r="AB23" s="268">
        <f t="shared" si="2"/>
        <v>0</v>
      </c>
      <c r="AC23" s="263">
        <f t="shared" si="2"/>
        <v>0</v>
      </c>
      <c r="AD23" s="267">
        <f t="shared" si="2"/>
        <v>0</v>
      </c>
      <c r="AE23" s="263">
        <f t="shared" si="2"/>
        <v>0</v>
      </c>
      <c r="AF23" s="268">
        <f t="shared" si="2"/>
        <v>0</v>
      </c>
      <c r="AG23" s="263">
        <f t="shared" si="2"/>
        <v>0</v>
      </c>
      <c r="AH23" s="267">
        <f t="shared" si="2"/>
        <v>0</v>
      </c>
      <c r="AI23" s="263">
        <f t="shared" si="2"/>
        <v>0</v>
      </c>
      <c r="AJ23" s="268">
        <f t="shared" si="2"/>
        <v>0</v>
      </c>
      <c r="AK23" s="263">
        <f t="shared" si="2"/>
        <v>0</v>
      </c>
      <c r="AL23" s="267">
        <f t="shared" si="2"/>
        <v>0</v>
      </c>
      <c r="AM23" s="263">
        <f t="shared" si="2"/>
        <v>0</v>
      </c>
      <c r="AN23" s="262">
        <f t="shared" si="0"/>
        <v>0</v>
      </c>
      <c r="AO23" s="12">
        <v>31</v>
      </c>
      <c r="AP23" s="240">
        <f>SUM(I23,K23,M23,O23,Q23,S23,U23,W23,Y23,AA23,AC23,AE23,AG23,AI23,AK23,AM23)</f>
        <v>0</v>
      </c>
      <c r="AR23" s="269"/>
      <c r="AS23" s="278" t="s">
        <v>316</v>
      </c>
    </row>
    <row r="24" spans="1:52" s="9" customFormat="1" ht="17.25" customHeight="1" x14ac:dyDescent="0.15">
      <c r="A24" s="169" t="s">
        <v>168</v>
      </c>
      <c r="B24" s="334" t="s">
        <v>169</v>
      </c>
      <c r="C24" s="334"/>
      <c r="D24" s="334"/>
      <c r="E24" s="334"/>
      <c r="F24" s="334"/>
      <c r="G24" s="334"/>
      <c r="H24" s="334"/>
      <c r="I24" s="334"/>
      <c r="J24" s="334"/>
      <c r="K24" s="33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177"/>
      <c r="AO24" s="4"/>
      <c r="AP24" s="4"/>
      <c r="AR24" s="279"/>
      <c r="AS24" s="293" t="s">
        <v>317</v>
      </c>
      <c r="AW24" s="129"/>
      <c r="AY24" s="144"/>
      <c r="AZ24" s="144"/>
    </row>
    <row r="25" spans="1:52" s="9" customFormat="1" ht="17.25" customHeight="1" thickBot="1" x14ac:dyDescent="0.2">
      <c r="A25" s="169"/>
      <c r="B25" s="169"/>
      <c r="C25" s="4"/>
      <c r="D25" s="4"/>
      <c r="E25" s="10"/>
      <c r="F25" s="4"/>
      <c r="G25" s="1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02"/>
      <c r="AO25" s="303"/>
      <c r="AP25" s="235"/>
      <c r="AR25" s="279"/>
      <c r="AS25" s="278" t="s">
        <v>302</v>
      </c>
      <c r="AW25" s="129"/>
      <c r="AY25" s="144"/>
      <c r="AZ25" s="144"/>
    </row>
    <row r="26" spans="1:52" ht="17.25" customHeight="1" thickBot="1" x14ac:dyDescent="0.2">
      <c r="A26" s="310" t="s">
        <v>232</v>
      </c>
      <c r="B26" s="311"/>
      <c r="C26" s="311"/>
      <c r="D26" s="311"/>
      <c r="E26" s="311"/>
      <c r="F26" s="311"/>
      <c r="G26" s="311"/>
      <c r="H26" s="304"/>
      <c r="I26" s="305"/>
      <c r="J26" s="306"/>
      <c r="K26" s="307"/>
      <c r="L26" s="304"/>
      <c r="M26" s="305"/>
      <c r="N26" s="306"/>
      <c r="O26" s="307"/>
      <c r="P26" s="304"/>
      <c r="Q26" s="305"/>
      <c r="R26" s="306"/>
      <c r="S26" s="307"/>
      <c r="T26" s="304"/>
      <c r="U26" s="305"/>
      <c r="V26" s="306"/>
      <c r="W26" s="307"/>
      <c r="X26" s="304"/>
      <c r="Y26" s="305"/>
      <c r="Z26" s="306"/>
      <c r="AA26" s="307"/>
      <c r="AB26" s="304"/>
      <c r="AC26" s="305"/>
      <c r="AD26" s="306"/>
      <c r="AE26" s="307"/>
      <c r="AF26" s="304"/>
      <c r="AG26" s="305"/>
      <c r="AH26" s="306"/>
      <c r="AI26" s="307"/>
      <c r="AJ26" s="304"/>
      <c r="AK26" s="305"/>
      <c r="AL26" s="306"/>
      <c r="AM26" s="307"/>
      <c r="AN26" s="243">
        <f>SUM(H26:AM26)</f>
        <v>0</v>
      </c>
      <c r="AO26" s="6"/>
      <c r="AP26" s="6"/>
      <c r="AR26" s="280"/>
      <c r="AS26" s="278" t="s">
        <v>303</v>
      </c>
    </row>
    <row r="27" spans="1:52" ht="17.25" customHeight="1" thickBot="1" x14ac:dyDescent="0.2">
      <c r="A27" s="310" t="s">
        <v>233</v>
      </c>
      <c r="B27" s="311"/>
      <c r="C27" s="311"/>
      <c r="D27" s="311"/>
      <c r="E27" s="311"/>
      <c r="F27" s="311"/>
      <c r="G27" s="311"/>
      <c r="H27" s="304"/>
      <c r="I27" s="305"/>
      <c r="J27" s="306"/>
      <c r="K27" s="307"/>
      <c r="L27" s="304"/>
      <c r="M27" s="305"/>
      <c r="N27" s="306"/>
      <c r="O27" s="307"/>
      <c r="P27" s="304"/>
      <c r="Q27" s="305"/>
      <c r="R27" s="306"/>
      <c r="S27" s="307"/>
      <c r="T27" s="304"/>
      <c r="U27" s="305"/>
      <c r="V27" s="306"/>
      <c r="W27" s="307"/>
      <c r="X27" s="304"/>
      <c r="Y27" s="305"/>
      <c r="Z27" s="306"/>
      <c r="AA27" s="307"/>
      <c r="AB27" s="304"/>
      <c r="AC27" s="305"/>
      <c r="AD27" s="306"/>
      <c r="AE27" s="307"/>
      <c r="AF27" s="304"/>
      <c r="AG27" s="305"/>
      <c r="AH27" s="306"/>
      <c r="AI27" s="307"/>
      <c r="AJ27" s="304"/>
      <c r="AK27" s="305"/>
      <c r="AL27" s="306"/>
      <c r="AM27" s="307"/>
      <c r="AN27" s="104">
        <f>SUM(H27:AM27)</f>
        <v>0</v>
      </c>
      <c r="AO27" s="6"/>
      <c r="AP27" s="6"/>
      <c r="AR27" s="279"/>
      <c r="AS27" s="278" t="s">
        <v>304</v>
      </c>
    </row>
    <row r="28" spans="1:52" ht="17.25" customHeight="1" thickBot="1" x14ac:dyDescent="0.2">
      <c r="A28" s="308" t="s">
        <v>237</v>
      </c>
      <c r="B28" s="309"/>
      <c r="C28" s="309"/>
      <c r="D28" s="309"/>
      <c r="E28" s="309"/>
      <c r="F28" s="309"/>
      <c r="G28" s="309"/>
      <c r="H28" s="304"/>
      <c r="I28" s="305"/>
      <c r="J28" s="306"/>
      <c r="K28" s="307"/>
      <c r="L28" s="304"/>
      <c r="M28" s="305"/>
      <c r="N28" s="306"/>
      <c r="O28" s="307"/>
      <c r="P28" s="304"/>
      <c r="Q28" s="305"/>
      <c r="R28" s="306"/>
      <c r="S28" s="307"/>
      <c r="T28" s="304"/>
      <c r="U28" s="305"/>
      <c r="V28" s="306"/>
      <c r="W28" s="307"/>
      <c r="X28" s="304"/>
      <c r="Y28" s="305"/>
      <c r="Z28" s="306"/>
      <c r="AA28" s="307"/>
      <c r="AB28" s="304"/>
      <c r="AC28" s="305"/>
      <c r="AD28" s="306"/>
      <c r="AE28" s="307"/>
      <c r="AF28" s="304"/>
      <c r="AG28" s="305"/>
      <c r="AH28" s="306"/>
      <c r="AI28" s="307"/>
      <c r="AJ28" s="304"/>
      <c r="AK28" s="305"/>
      <c r="AL28" s="306"/>
      <c r="AM28" s="307"/>
      <c r="AN28" s="251">
        <f>SUM(H28:AM28)</f>
        <v>0</v>
      </c>
      <c r="AR28" s="269"/>
      <c r="AS28" s="292" t="s">
        <v>305</v>
      </c>
    </row>
    <row r="29" spans="1:52" ht="17.25" customHeight="1" x14ac:dyDescent="0.15">
      <c r="AR29" s="269"/>
      <c r="AS29" s="290" t="s">
        <v>306</v>
      </c>
    </row>
    <row r="30" spans="1:52" ht="17.25" customHeight="1" x14ac:dyDescent="0.15">
      <c r="AR30" s="269"/>
      <c r="AS30" s="278" t="s">
        <v>307</v>
      </c>
    </row>
    <row r="31" spans="1:52" ht="17.25" customHeight="1" x14ac:dyDescent="0.15">
      <c r="AR31" s="269"/>
      <c r="AS31" s="292" t="s">
        <v>308</v>
      </c>
    </row>
    <row r="32" spans="1:52" ht="17.25" customHeight="1" x14ac:dyDescent="0.15">
      <c r="AR32" s="269"/>
      <c r="AS32" s="292" t="s">
        <v>309</v>
      </c>
    </row>
    <row r="33" spans="40:45" ht="17.25" customHeight="1" x14ac:dyDescent="0.15">
      <c r="AR33" s="269"/>
      <c r="AS33" s="290" t="s">
        <v>310</v>
      </c>
    </row>
    <row r="34" spans="40:45" ht="17.25" customHeight="1" x14ac:dyDescent="0.15">
      <c r="AR34" s="269"/>
    </row>
    <row r="35" spans="40:45" ht="17.25" customHeight="1" x14ac:dyDescent="0.15">
      <c r="AR35" s="278"/>
      <c r="AS35" s="278" t="s">
        <v>236</v>
      </c>
    </row>
    <row r="36" spans="40:45" ht="17.25" customHeight="1" x14ac:dyDescent="0.15">
      <c r="AR36" s="274"/>
      <c r="AS36" s="278" t="s">
        <v>284</v>
      </c>
    </row>
    <row r="37" spans="40:45" ht="17.25" customHeight="1" x14ac:dyDescent="0.15">
      <c r="AR37" s="269"/>
      <c r="AS37" s="278" t="s">
        <v>311</v>
      </c>
    </row>
    <row r="38" spans="40:45" ht="17.25" customHeight="1" x14ac:dyDescent="0.15">
      <c r="AR38" s="278"/>
    </row>
    <row r="39" spans="40:45" x14ac:dyDescent="0.15">
      <c r="AR39" s="281"/>
    </row>
    <row r="40" spans="40:45" x14ac:dyDescent="0.15">
      <c r="AN40" s="244"/>
      <c r="AR40" s="261"/>
    </row>
    <row r="41" spans="40:45" x14ac:dyDescent="0.15">
      <c r="AS41" s="278"/>
    </row>
    <row r="42" spans="40:45" x14ac:dyDescent="0.15">
      <c r="AS42" s="274"/>
    </row>
  </sheetData>
  <sheetProtection selectLockedCells="1"/>
  <mergeCells count="93"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  <mergeCell ref="H4:K4"/>
    <mergeCell ref="L4:O4"/>
    <mergeCell ref="P4:S4"/>
    <mergeCell ref="T4:W4"/>
    <mergeCell ref="X4:AA4"/>
    <mergeCell ref="Z5:AA5"/>
    <mergeCell ref="A23:G23"/>
    <mergeCell ref="B24:K24"/>
    <mergeCell ref="A16:A22"/>
    <mergeCell ref="B16:D19"/>
    <mergeCell ref="E17:E19"/>
    <mergeCell ref="B20:D21"/>
    <mergeCell ref="AO20:AO21"/>
    <mergeCell ref="A7:A15"/>
    <mergeCell ref="B7:D12"/>
    <mergeCell ref="E10:E11"/>
    <mergeCell ref="B13:D14"/>
    <mergeCell ref="AB4:AE4"/>
    <mergeCell ref="AF4:AI4"/>
    <mergeCell ref="AJ4:AM4"/>
    <mergeCell ref="AJ5:AK5"/>
    <mergeCell ref="AB5:AC5"/>
    <mergeCell ref="AD5:AE5"/>
    <mergeCell ref="AF5:AG5"/>
    <mergeCell ref="AH5:AI5"/>
    <mergeCell ref="A26:G26"/>
    <mergeCell ref="H26:I26"/>
    <mergeCell ref="J26:K26"/>
    <mergeCell ref="L26:M26"/>
    <mergeCell ref="N26:O26"/>
    <mergeCell ref="P26:Q26"/>
    <mergeCell ref="R26:S26"/>
    <mergeCell ref="P27:Q27"/>
    <mergeCell ref="T26:U26"/>
    <mergeCell ref="V26:W26"/>
    <mergeCell ref="X26:Y26"/>
    <mergeCell ref="Z26:AA26"/>
    <mergeCell ref="R27:S27"/>
    <mergeCell ref="T27:U27"/>
    <mergeCell ref="V27:W27"/>
    <mergeCell ref="X27:Y27"/>
    <mergeCell ref="Z27:AA27"/>
    <mergeCell ref="AF27:AG27"/>
    <mergeCell ref="AH27:AI27"/>
    <mergeCell ref="AJ27:AK27"/>
    <mergeCell ref="AL27:AM27"/>
    <mergeCell ref="A27:G27"/>
    <mergeCell ref="H27:I27"/>
    <mergeCell ref="J27:K27"/>
    <mergeCell ref="L27:M27"/>
    <mergeCell ref="N27:O27"/>
    <mergeCell ref="A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AN25:AO25"/>
    <mergeCell ref="AJ28:AK28"/>
    <mergeCell ref="AL28:AM28"/>
    <mergeCell ref="Z28:AA28"/>
    <mergeCell ref="AB28:AC28"/>
    <mergeCell ref="AD28:AE28"/>
    <mergeCell ref="AF28:AG28"/>
    <mergeCell ref="AH28:AI28"/>
    <mergeCell ref="AB27:AC27"/>
    <mergeCell ref="AF26:AG26"/>
    <mergeCell ref="AH26:AI26"/>
    <mergeCell ref="AJ26:AK26"/>
    <mergeCell ref="AL26:AM26"/>
    <mergeCell ref="AB26:AC26"/>
    <mergeCell ref="AD26:AE26"/>
    <mergeCell ref="AD27:AE27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2289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93"/>
  <sheetViews>
    <sheetView view="pageBreakPreview" topLeftCell="A4" zoomScale="80" zoomScaleNormal="100" zoomScaleSheetLayoutView="80" workbookViewId="0">
      <selection activeCell="AR12" sqref="AR12"/>
    </sheetView>
  </sheetViews>
  <sheetFormatPr defaultRowHeight="13.5" x14ac:dyDescent="0.15"/>
  <cols>
    <col min="1" max="4" width="3.75" style="2" customWidth="1"/>
    <col min="5" max="5" width="29.25" style="2" customWidth="1"/>
    <col min="6" max="6" width="3.75" style="2" customWidth="1"/>
    <col min="7" max="22" width="3.375" style="2" customWidth="1"/>
    <col min="23" max="38" width="3.375" style="2" hidden="1" customWidth="1"/>
    <col min="39" max="41" width="7.5" style="2" customWidth="1"/>
    <col min="42" max="42" width="1.5" style="6" customWidth="1"/>
    <col min="43" max="43" width="2.125" style="254" hidden="1" customWidth="1"/>
    <col min="44" max="44" width="52.25" style="257" customWidth="1"/>
    <col min="45" max="45" width="0" style="6" hidden="1" customWidth="1"/>
    <col min="46" max="46" width="3.125" style="2" hidden="1" customWidth="1"/>
    <col min="47" max="47" width="14.625" style="128" hidden="1" customWidth="1"/>
    <col min="48" max="48" width="22.5" style="6" hidden="1" customWidth="1"/>
    <col min="49" max="50" width="27" style="142" hidden="1" customWidth="1"/>
    <col min="51" max="51" width="0" style="6" hidden="1" customWidth="1"/>
    <col min="52" max="16384" width="9" style="6"/>
  </cols>
  <sheetData>
    <row r="1" spans="1:51" ht="14.25" x14ac:dyDescent="0.15">
      <c r="A1" s="5"/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275"/>
      <c r="AR1" s="275"/>
      <c r="AT1" s="5"/>
      <c r="AU1" s="128" t="s">
        <v>39</v>
      </c>
    </row>
    <row r="2" spans="1:51" ht="24" customHeight="1" thickBot="1" x14ac:dyDescent="0.2">
      <c r="A2" s="405" t="s">
        <v>45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Q2" s="282"/>
      <c r="AR2" s="282" t="s">
        <v>218</v>
      </c>
      <c r="AT2" s="6"/>
      <c r="AU2" s="128" t="s">
        <v>40</v>
      </c>
    </row>
    <row r="3" spans="1:51" ht="17.25" customHeight="1" x14ac:dyDescent="0.15">
      <c r="A3" s="406" t="s">
        <v>109</v>
      </c>
      <c r="B3" s="407"/>
      <c r="C3" s="115" t="s">
        <v>110</v>
      </c>
      <c r="D3" s="115" t="s">
        <v>0</v>
      </c>
      <c r="E3" s="116" t="s">
        <v>1</v>
      </c>
      <c r="F3" s="115" t="s">
        <v>2</v>
      </c>
      <c r="G3" s="391" t="s">
        <v>46</v>
      </c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3"/>
      <c r="AM3" s="357" t="s">
        <v>16</v>
      </c>
      <c r="AN3" s="360" t="s">
        <v>44</v>
      </c>
      <c r="AO3" s="363" t="s">
        <v>25</v>
      </c>
      <c r="AQ3" s="283"/>
      <c r="AR3" s="283" t="s">
        <v>239</v>
      </c>
      <c r="AS3" s="14"/>
      <c r="AT3" s="14"/>
      <c r="AU3" s="130" t="s">
        <v>47</v>
      </c>
      <c r="AV3" s="13"/>
      <c r="AW3" s="13"/>
      <c r="AX3" s="13"/>
      <c r="AY3" s="13"/>
    </row>
    <row r="4" spans="1:51" ht="17.25" customHeight="1" thickBot="1" x14ac:dyDescent="0.2">
      <c r="A4" s="189"/>
      <c r="B4" s="190" t="s">
        <v>3</v>
      </c>
      <c r="C4" s="113" t="s">
        <v>111</v>
      </c>
      <c r="D4" s="113" t="s">
        <v>3</v>
      </c>
      <c r="E4" s="114" t="s">
        <v>4</v>
      </c>
      <c r="F4" s="113" t="s">
        <v>3</v>
      </c>
      <c r="G4" s="400" t="s">
        <v>55</v>
      </c>
      <c r="H4" s="400"/>
      <c r="I4" s="400"/>
      <c r="J4" s="400"/>
      <c r="K4" s="400" t="s">
        <v>56</v>
      </c>
      <c r="L4" s="400"/>
      <c r="M4" s="400"/>
      <c r="N4" s="400"/>
      <c r="O4" s="400" t="s">
        <v>56</v>
      </c>
      <c r="P4" s="400"/>
      <c r="Q4" s="400"/>
      <c r="R4" s="400"/>
      <c r="S4" s="400" t="s">
        <v>56</v>
      </c>
      <c r="T4" s="400"/>
      <c r="U4" s="400"/>
      <c r="V4" s="401"/>
      <c r="W4" s="400" t="s">
        <v>55</v>
      </c>
      <c r="X4" s="400"/>
      <c r="Y4" s="400"/>
      <c r="Z4" s="400"/>
      <c r="AA4" s="400" t="s">
        <v>56</v>
      </c>
      <c r="AB4" s="400"/>
      <c r="AC4" s="400"/>
      <c r="AD4" s="400"/>
      <c r="AE4" s="400" t="s">
        <v>56</v>
      </c>
      <c r="AF4" s="400"/>
      <c r="AG4" s="400"/>
      <c r="AH4" s="400"/>
      <c r="AI4" s="400" t="s">
        <v>56</v>
      </c>
      <c r="AJ4" s="400"/>
      <c r="AK4" s="400"/>
      <c r="AL4" s="401"/>
      <c r="AM4" s="358"/>
      <c r="AN4" s="361"/>
      <c r="AO4" s="364"/>
      <c r="AQ4" s="283"/>
      <c r="AR4" s="283" t="s">
        <v>247</v>
      </c>
      <c r="AS4" s="14"/>
      <c r="AT4" s="14"/>
      <c r="AU4" s="130" t="s">
        <v>48</v>
      </c>
      <c r="AV4" s="13"/>
      <c r="AW4" s="13"/>
      <c r="AX4" s="143"/>
      <c r="AY4" s="13"/>
    </row>
    <row r="5" spans="1:51" ht="17.25" customHeight="1" x14ac:dyDescent="0.15">
      <c r="A5" s="189"/>
      <c r="B5" s="190"/>
      <c r="C5" s="113" t="s">
        <v>6</v>
      </c>
      <c r="D5" s="113"/>
      <c r="E5" s="114" t="s">
        <v>5</v>
      </c>
      <c r="F5" s="113"/>
      <c r="G5" s="314" t="s">
        <v>28</v>
      </c>
      <c r="H5" s="315"/>
      <c r="I5" s="315" t="s">
        <v>29</v>
      </c>
      <c r="J5" s="316"/>
      <c r="K5" s="314" t="s">
        <v>30</v>
      </c>
      <c r="L5" s="315"/>
      <c r="M5" s="315" t="s">
        <v>31</v>
      </c>
      <c r="N5" s="316"/>
      <c r="O5" s="314" t="s">
        <v>32</v>
      </c>
      <c r="P5" s="315"/>
      <c r="Q5" s="315" t="s">
        <v>33</v>
      </c>
      <c r="R5" s="316"/>
      <c r="S5" s="314" t="s">
        <v>34</v>
      </c>
      <c r="T5" s="315"/>
      <c r="U5" s="315" t="s">
        <v>35</v>
      </c>
      <c r="V5" s="316"/>
      <c r="W5" s="314" t="s">
        <v>57</v>
      </c>
      <c r="X5" s="315"/>
      <c r="Y5" s="315" t="s">
        <v>58</v>
      </c>
      <c r="Z5" s="316"/>
      <c r="AA5" s="314" t="s">
        <v>59</v>
      </c>
      <c r="AB5" s="315"/>
      <c r="AC5" s="315" t="s">
        <v>60</v>
      </c>
      <c r="AD5" s="316"/>
      <c r="AE5" s="314" t="s">
        <v>61</v>
      </c>
      <c r="AF5" s="315"/>
      <c r="AG5" s="315" t="s">
        <v>62</v>
      </c>
      <c r="AH5" s="316"/>
      <c r="AI5" s="314" t="s">
        <v>63</v>
      </c>
      <c r="AJ5" s="315"/>
      <c r="AK5" s="315" t="s">
        <v>64</v>
      </c>
      <c r="AL5" s="316"/>
      <c r="AM5" s="358"/>
      <c r="AN5" s="361"/>
      <c r="AO5" s="364"/>
      <c r="AQ5" s="284"/>
      <c r="AR5" s="284" t="s">
        <v>248</v>
      </c>
      <c r="AS5" s="13"/>
      <c r="AT5" s="13"/>
      <c r="AU5" s="130" t="s">
        <v>49</v>
      </c>
      <c r="AV5" s="13"/>
      <c r="AW5" s="13"/>
      <c r="AX5" s="13"/>
      <c r="AY5" s="13"/>
    </row>
    <row r="6" spans="1:51" ht="17.25" customHeight="1" thickBot="1" x14ac:dyDescent="0.2">
      <c r="A6" s="377" t="s">
        <v>112</v>
      </c>
      <c r="B6" s="378"/>
      <c r="C6" s="179" t="s">
        <v>9</v>
      </c>
      <c r="D6" s="179" t="s">
        <v>10</v>
      </c>
      <c r="E6" s="180" t="s">
        <v>7</v>
      </c>
      <c r="F6" s="179" t="s">
        <v>8</v>
      </c>
      <c r="G6" s="230" t="s">
        <v>36</v>
      </c>
      <c r="H6" s="231" t="s">
        <v>214</v>
      </c>
      <c r="I6" s="232" t="s">
        <v>36</v>
      </c>
      <c r="J6" s="233" t="s">
        <v>214</v>
      </c>
      <c r="K6" s="230" t="s">
        <v>36</v>
      </c>
      <c r="L6" s="231" t="s">
        <v>214</v>
      </c>
      <c r="M6" s="232" t="s">
        <v>36</v>
      </c>
      <c r="N6" s="233" t="s">
        <v>214</v>
      </c>
      <c r="O6" s="230" t="s">
        <v>36</v>
      </c>
      <c r="P6" s="231" t="s">
        <v>214</v>
      </c>
      <c r="Q6" s="232" t="s">
        <v>36</v>
      </c>
      <c r="R6" s="233" t="s">
        <v>214</v>
      </c>
      <c r="S6" s="230" t="s">
        <v>36</v>
      </c>
      <c r="T6" s="231" t="s">
        <v>214</v>
      </c>
      <c r="U6" s="232" t="s">
        <v>36</v>
      </c>
      <c r="V6" s="233" t="s">
        <v>214</v>
      </c>
      <c r="W6" s="230" t="s">
        <v>36</v>
      </c>
      <c r="X6" s="231" t="s">
        <v>214</v>
      </c>
      <c r="Y6" s="232" t="s">
        <v>36</v>
      </c>
      <c r="Z6" s="233" t="s">
        <v>214</v>
      </c>
      <c r="AA6" s="230" t="s">
        <v>36</v>
      </c>
      <c r="AB6" s="231" t="s">
        <v>214</v>
      </c>
      <c r="AC6" s="232" t="s">
        <v>36</v>
      </c>
      <c r="AD6" s="233" t="s">
        <v>214</v>
      </c>
      <c r="AE6" s="230" t="s">
        <v>36</v>
      </c>
      <c r="AF6" s="231" t="s">
        <v>214</v>
      </c>
      <c r="AG6" s="232" t="s">
        <v>36</v>
      </c>
      <c r="AH6" s="233" t="s">
        <v>214</v>
      </c>
      <c r="AI6" s="230" t="s">
        <v>36</v>
      </c>
      <c r="AJ6" s="231" t="s">
        <v>214</v>
      </c>
      <c r="AK6" s="232" t="s">
        <v>36</v>
      </c>
      <c r="AL6" s="233" t="s">
        <v>214</v>
      </c>
      <c r="AM6" s="359"/>
      <c r="AN6" s="362"/>
      <c r="AO6" s="365"/>
      <c r="AQ6" s="284"/>
      <c r="AR6" s="284" t="s">
        <v>249</v>
      </c>
      <c r="AS6" s="13"/>
      <c r="AT6" s="13"/>
      <c r="AU6" s="130" t="s">
        <v>50</v>
      </c>
      <c r="AV6" s="13"/>
      <c r="AW6" s="13"/>
      <c r="AX6" s="13"/>
      <c r="AY6" s="13"/>
    </row>
    <row r="7" spans="1:51" ht="17.25" customHeight="1" x14ac:dyDescent="0.15">
      <c r="A7" s="379" t="s">
        <v>113</v>
      </c>
      <c r="B7" s="382" t="s">
        <v>114</v>
      </c>
      <c r="C7" s="181" t="s">
        <v>11</v>
      </c>
      <c r="D7" s="115"/>
      <c r="E7" s="116" t="s">
        <v>115</v>
      </c>
      <c r="F7" s="115">
        <v>2</v>
      </c>
      <c r="G7" s="88"/>
      <c r="H7" s="73"/>
      <c r="I7" s="89"/>
      <c r="J7" s="75"/>
      <c r="K7" s="79"/>
      <c r="L7" s="61"/>
      <c r="M7" s="80"/>
      <c r="N7" s="62"/>
      <c r="O7" s="90"/>
      <c r="P7" s="73"/>
      <c r="Q7" s="89"/>
      <c r="R7" s="73"/>
      <c r="S7" s="88"/>
      <c r="T7" s="73"/>
      <c r="U7" s="89"/>
      <c r="V7" s="74"/>
      <c r="W7" s="88"/>
      <c r="X7" s="73"/>
      <c r="Y7" s="89"/>
      <c r="Z7" s="75"/>
      <c r="AA7" s="79"/>
      <c r="AB7" s="61"/>
      <c r="AC7" s="80"/>
      <c r="AD7" s="62"/>
      <c r="AE7" s="90"/>
      <c r="AF7" s="73"/>
      <c r="AG7" s="89"/>
      <c r="AH7" s="73"/>
      <c r="AI7" s="88"/>
      <c r="AJ7" s="73"/>
      <c r="AK7" s="89"/>
      <c r="AL7" s="75"/>
      <c r="AM7" s="253"/>
      <c r="AN7" s="38"/>
      <c r="AO7" s="39"/>
      <c r="AQ7" s="278"/>
      <c r="AR7" s="278"/>
      <c r="AS7" s="13"/>
      <c r="AT7" s="396" t="s">
        <v>81</v>
      </c>
      <c r="AU7" s="155">
        <v>250152511101</v>
      </c>
      <c r="AV7" s="135" t="str">
        <f t="shared" ref="AV7:AV26" si="0">E7</f>
        <v>微分積分学ＡⅠ</v>
      </c>
      <c r="AW7" s="135"/>
      <c r="AX7" s="136"/>
      <c r="AY7" s="13"/>
    </row>
    <row r="8" spans="1:51" ht="17.25" customHeight="1" x14ac:dyDescent="0.15">
      <c r="A8" s="380"/>
      <c r="B8" s="383"/>
      <c r="C8" s="182" t="s">
        <v>11</v>
      </c>
      <c r="D8" s="109"/>
      <c r="E8" s="110" t="s">
        <v>116</v>
      </c>
      <c r="F8" s="109">
        <v>2</v>
      </c>
      <c r="G8" s="82"/>
      <c r="H8" s="73"/>
      <c r="I8" s="83"/>
      <c r="J8" s="75"/>
      <c r="K8" s="94"/>
      <c r="L8" s="67"/>
      <c r="M8" s="95"/>
      <c r="N8" s="68"/>
      <c r="O8" s="96"/>
      <c r="P8" s="73"/>
      <c r="Q8" s="83"/>
      <c r="R8" s="73"/>
      <c r="S8" s="82"/>
      <c r="T8" s="73"/>
      <c r="U8" s="83"/>
      <c r="V8" s="74"/>
      <c r="W8" s="94"/>
      <c r="X8" s="73"/>
      <c r="Y8" s="95"/>
      <c r="Z8" s="75"/>
      <c r="AA8" s="94"/>
      <c r="AB8" s="67"/>
      <c r="AC8" s="95"/>
      <c r="AD8" s="68"/>
      <c r="AE8" s="96"/>
      <c r="AF8" s="73"/>
      <c r="AG8" s="95"/>
      <c r="AH8" s="73"/>
      <c r="AI8" s="94"/>
      <c r="AJ8" s="73"/>
      <c r="AK8" s="95"/>
      <c r="AL8" s="75"/>
      <c r="AM8" s="40"/>
      <c r="AN8" s="41"/>
      <c r="AO8" s="42"/>
      <c r="AQ8" s="278"/>
      <c r="AR8" s="278" t="s">
        <v>250</v>
      </c>
      <c r="AT8" s="397"/>
      <c r="AU8" s="156">
        <v>250092300001</v>
      </c>
      <c r="AV8" s="134" t="str">
        <f t="shared" si="0"/>
        <v>線形代数学Ⅰ</v>
      </c>
      <c r="AW8" s="147"/>
      <c r="AX8" s="148"/>
    </row>
    <row r="9" spans="1:51" ht="17.25" customHeight="1" x14ac:dyDescent="0.15">
      <c r="A9" s="380"/>
      <c r="B9" s="383"/>
      <c r="C9" s="182" t="s">
        <v>11</v>
      </c>
      <c r="D9" s="109"/>
      <c r="E9" s="110" t="s">
        <v>117</v>
      </c>
      <c r="F9" s="109">
        <v>2</v>
      </c>
      <c r="G9" s="82"/>
      <c r="H9" s="73"/>
      <c r="I9" s="83"/>
      <c r="J9" s="75"/>
      <c r="K9" s="94"/>
      <c r="L9" s="67"/>
      <c r="M9" s="95"/>
      <c r="N9" s="68"/>
      <c r="O9" s="96"/>
      <c r="P9" s="73"/>
      <c r="Q9" s="83"/>
      <c r="R9" s="73"/>
      <c r="S9" s="82"/>
      <c r="T9" s="73"/>
      <c r="U9" s="83"/>
      <c r="V9" s="74"/>
      <c r="W9" s="94"/>
      <c r="X9" s="73"/>
      <c r="Y9" s="95"/>
      <c r="Z9" s="75"/>
      <c r="AA9" s="94"/>
      <c r="AB9" s="67"/>
      <c r="AC9" s="95"/>
      <c r="AD9" s="68"/>
      <c r="AE9" s="96"/>
      <c r="AF9" s="73"/>
      <c r="AG9" s="95"/>
      <c r="AH9" s="73"/>
      <c r="AI9" s="94"/>
      <c r="AJ9" s="73"/>
      <c r="AK9" s="95"/>
      <c r="AL9" s="75"/>
      <c r="AM9" s="40"/>
      <c r="AN9" s="41"/>
      <c r="AO9" s="42"/>
      <c r="AQ9" s="278"/>
      <c r="AR9" s="278" t="s">
        <v>285</v>
      </c>
      <c r="AT9" s="397"/>
      <c r="AU9" s="156">
        <v>250223000001</v>
      </c>
      <c r="AV9" s="134" t="str">
        <f t="shared" si="0"/>
        <v>物理学基礎ＡⅠ</v>
      </c>
      <c r="AW9" s="147"/>
      <c r="AX9" s="148"/>
    </row>
    <row r="10" spans="1:51" ht="17.25" customHeight="1" x14ac:dyDescent="0.15">
      <c r="A10" s="380"/>
      <c r="B10" s="383"/>
      <c r="C10" s="182" t="s">
        <v>11</v>
      </c>
      <c r="D10" s="109"/>
      <c r="E10" s="110" t="s">
        <v>118</v>
      </c>
      <c r="F10" s="109">
        <v>2</v>
      </c>
      <c r="G10" s="85"/>
      <c r="H10" s="71"/>
      <c r="I10" s="86"/>
      <c r="J10" s="72"/>
      <c r="K10" s="94"/>
      <c r="L10" s="67"/>
      <c r="M10" s="95"/>
      <c r="N10" s="68"/>
      <c r="O10" s="96"/>
      <c r="P10" s="73"/>
      <c r="Q10" s="83"/>
      <c r="R10" s="73"/>
      <c r="S10" s="82"/>
      <c r="T10" s="73"/>
      <c r="U10" s="83"/>
      <c r="V10" s="74"/>
      <c r="W10" s="101"/>
      <c r="X10" s="71"/>
      <c r="Y10" s="98"/>
      <c r="Z10" s="72"/>
      <c r="AA10" s="94"/>
      <c r="AB10" s="67"/>
      <c r="AC10" s="95"/>
      <c r="AD10" s="68"/>
      <c r="AE10" s="96"/>
      <c r="AF10" s="73"/>
      <c r="AG10" s="95"/>
      <c r="AH10" s="73"/>
      <c r="AI10" s="94"/>
      <c r="AJ10" s="73"/>
      <c r="AK10" s="95"/>
      <c r="AL10" s="75"/>
      <c r="AM10" s="40"/>
      <c r="AN10" s="41"/>
      <c r="AO10" s="42"/>
      <c r="AQ10" s="278"/>
      <c r="AR10" s="278" t="s">
        <v>251</v>
      </c>
      <c r="AT10" s="397"/>
      <c r="AU10" s="156">
        <v>259752311107</v>
      </c>
      <c r="AV10" s="134" t="str">
        <f t="shared" si="0"/>
        <v>微分積分学ＡⅡ</v>
      </c>
      <c r="AW10" s="147"/>
      <c r="AX10" s="148"/>
    </row>
    <row r="11" spans="1:51" ht="17.25" customHeight="1" x14ac:dyDescent="0.15">
      <c r="A11" s="380"/>
      <c r="B11" s="383"/>
      <c r="C11" s="182" t="s">
        <v>11</v>
      </c>
      <c r="D11" s="109"/>
      <c r="E11" s="110" t="s">
        <v>119</v>
      </c>
      <c r="F11" s="109">
        <v>2</v>
      </c>
      <c r="G11" s="94"/>
      <c r="H11" s="67"/>
      <c r="I11" s="95"/>
      <c r="J11" s="68"/>
      <c r="K11" s="94"/>
      <c r="L11" s="67"/>
      <c r="M11" s="95"/>
      <c r="N11" s="68"/>
      <c r="O11" s="96"/>
      <c r="P11" s="73"/>
      <c r="Q11" s="83"/>
      <c r="R11" s="73"/>
      <c r="S11" s="82"/>
      <c r="T11" s="73"/>
      <c r="U11" s="83"/>
      <c r="V11" s="74"/>
      <c r="W11" s="94"/>
      <c r="X11" s="67"/>
      <c r="Y11" s="95"/>
      <c r="Z11" s="68"/>
      <c r="AA11" s="94"/>
      <c r="AB11" s="67"/>
      <c r="AC11" s="95"/>
      <c r="AD11" s="68"/>
      <c r="AE11" s="96"/>
      <c r="AF11" s="73"/>
      <c r="AG11" s="95"/>
      <c r="AH11" s="73"/>
      <c r="AI11" s="94"/>
      <c r="AJ11" s="73"/>
      <c r="AK11" s="95"/>
      <c r="AL11" s="75"/>
      <c r="AM11" s="40"/>
      <c r="AN11" s="41"/>
      <c r="AO11" s="42"/>
      <c r="AQ11" s="278"/>
      <c r="AR11" s="278" t="s">
        <v>252</v>
      </c>
      <c r="AT11" s="397"/>
      <c r="AU11" s="156">
        <v>250223000009</v>
      </c>
      <c r="AV11" s="134" t="str">
        <f t="shared" si="0"/>
        <v>線形代数学Ⅱ</v>
      </c>
      <c r="AW11" s="147"/>
      <c r="AX11" s="148"/>
    </row>
    <row r="12" spans="1:51" ht="17.25" customHeight="1" thickBot="1" x14ac:dyDescent="0.2">
      <c r="A12" s="381"/>
      <c r="B12" s="384"/>
      <c r="C12" s="183" t="s">
        <v>11</v>
      </c>
      <c r="D12" s="111"/>
      <c r="E12" s="112" t="s">
        <v>120</v>
      </c>
      <c r="F12" s="111">
        <v>2</v>
      </c>
      <c r="G12" s="88"/>
      <c r="H12" s="73"/>
      <c r="I12" s="89"/>
      <c r="J12" s="75"/>
      <c r="K12" s="94"/>
      <c r="L12" s="67"/>
      <c r="M12" s="95"/>
      <c r="N12" s="68"/>
      <c r="O12" s="96"/>
      <c r="P12" s="73"/>
      <c r="Q12" s="83"/>
      <c r="R12" s="73"/>
      <c r="S12" s="82"/>
      <c r="T12" s="73"/>
      <c r="U12" s="83"/>
      <c r="V12" s="74"/>
      <c r="W12" s="88"/>
      <c r="X12" s="73"/>
      <c r="Y12" s="89"/>
      <c r="Z12" s="75"/>
      <c r="AA12" s="94"/>
      <c r="AB12" s="67"/>
      <c r="AC12" s="95"/>
      <c r="AD12" s="68"/>
      <c r="AE12" s="96"/>
      <c r="AF12" s="73"/>
      <c r="AG12" s="95"/>
      <c r="AH12" s="73"/>
      <c r="AI12" s="94"/>
      <c r="AJ12" s="73"/>
      <c r="AK12" s="95"/>
      <c r="AL12" s="75"/>
      <c r="AM12" s="40"/>
      <c r="AN12" s="41"/>
      <c r="AO12" s="42"/>
      <c r="AQ12" s="278"/>
      <c r="AR12" s="278" t="s">
        <v>253</v>
      </c>
      <c r="AT12" s="397"/>
      <c r="AU12" s="156">
        <v>250423000101</v>
      </c>
      <c r="AV12" s="134" t="str">
        <f t="shared" si="0"/>
        <v>物理学基礎ＡⅡ</v>
      </c>
      <c r="AW12" s="147"/>
      <c r="AX12" s="148"/>
    </row>
    <row r="13" spans="1:51" ht="17.25" customHeight="1" thickBot="1" x14ac:dyDescent="0.2">
      <c r="A13" s="332" t="s">
        <v>17</v>
      </c>
      <c r="B13" s="333"/>
      <c r="C13" s="333"/>
      <c r="D13" s="333"/>
      <c r="E13" s="333"/>
      <c r="F13" s="333"/>
      <c r="G13" s="69"/>
      <c r="H13" s="248">
        <f>SUM(H7:H12)</f>
        <v>0</v>
      </c>
      <c r="I13" s="70"/>
      <c r="J13" s="248">
        <f>SUM(J7:J12)</f>
        <v>0</v>
      </c>
      <c r="K13" s="69"/>
      <c r="L13" s="248">
        <f>SUM(L7:L12)</f>
        <v>0</v>
      </c>
      <c r="M13" s="70"/>
      <c r="N13" s="248">
        <f>SUM(N7:N12)</f>
        <v>0</v>
      </c>
      <c r="O13" s="69"/>
      <c r="P13" s="248">
        <f>SUM(P7:P12)</f>
        <v>0</v>
      </c>
      <c r="Q13" s="70"/>
      <c r="R13" s="248">
        <f>SUM(R7:R12)</f>
        <v>0</v>
      </c>
      <c r="S13" s="69"/>
      <c r="T13" s="248">
        <f>SUM(T7:T12)</f>
        <v>0</v>
      </c>
      <c r="U13" s="70"/>
      <c r="V13" s="248">
        <f>SUM(V7:V12)</f>
        <v>0</v>
      </c>
      <c r="W13" s="69"/>
      <c r="X13" s="248">
        <f>SUM(X7:X12)</f>
        <v>0</v>
      </c>
      <c r="Y13" s="70"/>
      <c r="Z13" s="248">
        <f>SUM(Z7:Z12)</f>
        <v>0</v>
      </c>
      <c r="AA13" s="69"/>
      <c r="AB13" s="248">
        <f>SUM(AB7:AB12)</f>
        <v>0</v>
      </c>
      <c r="AC13" s="70"/>
      <c r="AD13" s="248">
        <f>SUM(AD7:AD12)</f>
        <v>0</v>
      </c>
      <c r="AE13" s="69"/>
      <c r="AF13" s="248">
        <f>SUM(AF7:AF12)</f>
        <v>0</v>
      </c>
      <c r="AG13" s="70"/>
      <c r="AH13" s="248">
        <f>SUM(AH7:AH12)</f>
        <v>0</v>
      </c>
      <c r="AI13" s="69"/>
      <c r="AJ13" s="248">
        <f>SUM(AJ7:AJ12)</f>
        <v>0</v>
      </c>
      <c r="AK13" s="70"/>
      <c r="AL13" s="252">
        <f>SUM(AL7:AL12)</f>
        <v>0</v>
      </c>
      <c r="AM13" s="108">
        <f>SUM(G13,I13,K13,M13,O13,Q13,S13,U13,W13,Y13,AA13,AC13,AE13,AG13,AI13,AK13)</f>
        <v>0</v>
      </c>
      <c r="AN13" s="12">
        <v>12</v>
      </c>
      <c r="AO13" s="240">
        <f>SUM(H13,J13,L13,N13,P13,R13,T13,V13,X13,Z13,AB13,AD13,AF13,AH13,AJ13,AL13)</f>
        <v>0</v>
      </c>
      <c r="AQ13" s="278"/>
      <c r="AR13" s="278" t="s">
        <v>254</v>
      </c>
      <c r="AT13" s="397"/>
      <c r="AU13" s="156">
        <v>259752313118</v>
      </c>
      <c r="AV13" s="134">
        <f t="shared" si="0"/>
        <v>0</v>
      </c>
      <c r="AW13" s="147"/>
      <c r="AX13" s="148"/>
    </row>
    <row r="14" spans="1:51" ht="17.25" customHeight="1" thickBot="1" x14ac:dyDescent="0.2">
      <c r="A14" s="178"/>
      <c r="B14" s="178"/>
      <c r="C14" s="178"/>
      <c r="D14" s="178"/>
      <c r="E14" s="178"/>
      <c r="F14" s="178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2"/>
      <c r="AN14" s="200"/>
      <c r="AO14" s="200"/>
      <c r="AQ14" s="278"/>
      <c r="AR14" s="278" t="s">
        <v>255</v>
      </c>
      <c r="AT14" s="397"/>
      <c r="AU14" s="156"/>
      <c r="AV14" s="134"/>
      <c r="AW14" s="147"/>
      <c r="AX14" s="148"/>
    </row>
    <row r="15" spans="1:51" ht="17.25" customHeight="1" x14ac:dyDescent="0.15">
      <c r="A15" s="319" t="s">
        <v>167</v>
      </c>
      <c r="B15" s="184"/>
      <c r="C15" s="186" t="s">
        <v>11</v>
      </c>
      <c r="D15" s="113"/>
      <c r="E15" s="114" t="s">
        <v>121</v>
      </c>
      <c r="F15" s="113">
        <v>2</v>
      </c>
      <c r="G15" s="88"/>
      <c r="H15" s="73"/>
      <c r="I15" s="89"/>
      <c r="J15" s="75"/>
      <c r="K15" s="88"/>
      <c r="L15" s="73"/>
      <c r="M15" s="89"/>
      <c r="N15" s="74"/>
      <c r="O15" s="90"/>
      <c r="P15" s="73"/>
      <c r="Q15" s="89"/>
      <c r="R15" s="73"/>
      <c r="S15" s="88"/>
      <c r="T15" s="73"/>
      <c r="U15" s="89"/>
      <c r="V15" s="74"/>
      <c r="W15" s="88"/>
      <c r="X15" s="73"/>
      <c r="Y15" s="89"/>
      <c r="Z15" s="75"/>
      <c r="AA15" s="88"/>
      <c r="AB15" s="73"/>
      <c r="AC15" s="89"/>
      <c r="AD15" s="74"/>
      <c r="AE15" s="88"/>
      <c r="AF15" s="73"/>
      <c r="AG15" s="89"/>
      <c r="AH15" s="74"/>
      <c r="AI15" s="88"/>
      <c r="AJ15" s="73"/>
      <c r="AK15" s="89"/>
      <c r="AL15" s="75"/>
      <c r="AM15" s="253"/>
      <c r="AN15" s="38"/>
      <c r="AO15" s="39"/>
      <c r="AQ15" s="278"/>
      <c r="AR15" s="278" t="s">
        <v>256</v>
      </c>
      <c r="AT15" s="397"/>
      <c r="AU15" s="156">
        <v>250223000101</v>
      </c>
      <c r="AV15" s="134" t="str">
        <f t="shared" si="0"/>
        <v>英語Ⅴ</v>
      </c>
      <c r="AW15" s="147"/>
      <c r="AX15" s="148"/>
    </row>
    <row r="16" spans="1:51" ht="17.25" customHeight="1" x14ac:dyDescent="0.15">
      <c r="A16" s="320"/>
      <c r="B16" s="184" t="s">
        <v>3</v>
      </c>
      <c r="C16" s="185" t="s">
        <v>11</v>
      </c>
      <c r="D16" s="121" t="s">
        <v>3</v>
      </c>
      <c r="E16" s="119" t="s">
        <v>122</v>
      </c>
      <c r="F16" s="121">
        <v>2</v>
      </c>
      <c r="G16" s="82"/>
      <c r="H16" s="73"/>
      <c r="I16" s="83"/>
      <c r="J16" s="75"/>
      <c r="K16" s="94"/>
      <c r="L16" s="67"/>
      <c r="M16" s="95"/>
      <c r="N16" s="68"/>
      <c r="O16" s="96"/>
      <c r="P16" s="73"/>
      <c r="Q16" s="83"/>
      <c r="R16" s="73"/>
      <c r="S16" s="82"/>
      <c r="T16" s="73"/>
      <c r="U16" s="83"/>
      <c r="V16" s="74"/>
      <c r="W16" s="94"/>
      <c r="X16" s="73"/>
      <c r="Y16" s="95"/>
      <c r="Z16" s="75"/>
      <c r="AA16" s="94"/>
      <c r="AB16" s="67"/>
      <c r="AC16" s="95"/>
      <c r="AD16" s="68"/>
      <c r="AE16" s="94"/>
      <c r="AF16" s="73"/>
      <c r="AG16" s="95"/>
      <c r="AH16" s="74"/>
      <c r="AI16" s="94"/>
      <c r="AJ16" s="73"/>
      <c r="AK16" s="95"/>
      <c r="AL16" s="75"/>
      <c r="AM16" s="40"/>
      <c r="AN16" s="41"/>
      <c r="AO16" s="42"/>
      <c r="AQ16" s="278"/>
      <c r="AR16" s="288"/>
      <c r="AT16" s="397"/>
      <c r="AU16" s="156">
        <v>259752311110</v>
      </c>
      <c r="AV16" s="134" t="str">
        <f t="shared" si="0"/>
        <v>英語Ⅵ</v>
      </c>
      <c r="AW16" s="147"/>
      <c r="AX16" s="148"/>
    </row>
    <row r="17" spans="1:50" ht="17.25" customHeight="1" x14ac:dyDescent="0.15">
      <c r="A17" s="320"/>
      <c r="B17" s="184"/>
      <c r="C17" s="186"/>
      <c r="D17" s="113" t="s">
        <v>11</v>
      </c>
      <c r="E17" s="113" t="s">
        <v>82</v>
      </c>
      <c r="F17" s="113">
        <v>1</v>
      </c>
      <c r="G17" s="82"/>
      <c r="H17" s="73"/>
      <c r="I17" s="83"/>
      <c r="J17" s="75"/>
      <c r="K17" s="94"/>
      <c r="L17" s="67"/>
      <c r="M17" s="95"/>
      <c r="N17" s="68"/>
      <c r="O17" s="96"/>
      <c r="P17" s="73"/>
      <c r="Q17" s="83"/>
      <c r="R17" s="73"/>
      <c r="S17" s="82"/>
      <c r="T17" s="73"/>
      <c r="U17" s="83"/>
      <c r="V17" s="74"/>
      <c r="W17" s="94"/>
      <c r="X17" s="73"/>
      <c r="Y17" s="95"/>
      <c r="Z17" s="75"/>
      <c r="AA17" s="94"/>
      <c r="AB17" s="67"/>
      <c r="AC17" s="95"/>
      <c r="AD17" s="68"/>
      <c r="AE17" s="94"/>
      <c r="AF17" s="73"/>
      <c r="AG17" s="95"/>
      <c r="AH17" s="74"/>
      <c r="AI17" s="94"/>
      <c r="AJ17" s="73"/>
      <c r="AK17" s="95"/>
      <c r="AL17" s="75"/>
      <c r="AM17" s="40"/>
      <c r="AN17" s="41"/>
      <c r="AO17" s="42"/>
      <c r="AQ17" s="257"/>
      <c r="AR17" s="257" t="s">
        <v>257</v>
      </c>
      <c r="AT17" s="397"/>
      <c r="AU17" s="156">
        <v>250072300010</v>
      </c>
      <c r="AV17" s="134" t="str">
        <f t="shared" si="0"/>
        <v>フレッシュマンセミナー</v>
      </c>
      <c r="AW17" s="147"/>
      <c r="AX17" s="148"/>
    </row>
    <row r="18" spans="1:50" ht="17.25" customHeight="1" x14ac:dyDescent="0.15">
      <c r="A18" s="320"/>
      <c r="B18" s="184" t="s">
        <v>3</v>
      </c>
      <c r="C18" s="182"/>
      <c r="D18" s="109" t="s">
        <v>11</v>
      </c>
      <c r="E18" s="110" t="s">
        <v>123</v>
      </c>
      <c r="F18" s="109">
        <v>1</v>
      </c>
      <c r="G18" s="82"/>
      <c r="H18" s="73"/>
      <c r="I18" s="83"/>
      <c r="J18" s="75"/>
      <c r="K18" s="94"/>
      <c r="L18" s="67"/>
      <c r="M18" s="95"/>
      <c r="N18" s="68"/>
      <c r="O18" s="96"/>
      <c r="P18" s="73"/>
      <c r="Q18" s="83"/>
      <c r="R18" s="73"/>
      <c r="S18" s="82"/>
      <c r="T18" s="73"/>
      <c r="U18" s="83"/>
      <c r="V18" s="74"/>
      <c r="W18" s="94"/>
      <c r="X18" s="73"/>
      <c r="Y18" s="95"/>
      <c r="Z18" s="75"/>
      <c r="AA18" s="94"/>
      <c r="AB18" s="67"/>
      <c r="AC18" s="95"/>
      <c r="AD18" s="68"/>
      <c r="AE18" s="94"/>
      <c r="AF18" s="73"/>
      <c r="AG18" s="95"/>
      <c r="AH18" s="74"/>
      <c r="AI18" s="94"/>
      <c r="AJ18" s="73"/>
      <c r="AK18" s="95"/>
      <c r="AL18" s="75"/>
      <c r="AM18" s="40"/>
      <c r="AN18" s="41"/>
      <c r="AO18" s="42"/>
      <c r="AQ18" s="257"/>
      <c r="AR18" s="257" t="s">
        <v>258</v>
      </c>
      <c r="AT18" s="397"/>
      <c r="AU18" s="156">
        <v>250323000101</v>
      </c>
      <c r="AV18" s="134" t="str">
        <f t="shared" si="0"/>
        <v>建築計画基礎演習</v>
      </c>
      <c r="AW18" s="147"/>
      <c r="AX18" s="148"/>
    </row>
    <row r="19" spans="1:50" ht="17.25" customHeight="1" x14ac:dyDescent="0.15">
      <c r="A19" s="320"/>
      <c r="B19" s="184" t="s">
        <v>3</v>
      </c>
      <c r="C19" s="182" t="s">
        <v>3</v>
      </c>
      <c r="D19" s="109" t="s">
        <v>11</v>
      </c>
      <c r="E19" s="110" t="s">
        <v>65</v>
      </c>
      <c r="F19" s="109">
        <v>1</v>
      </c>
      <c r="G19" s="82"/>
      <c r="H19" s="73"/>
      <c r="I19" s="83"/>
      <c r="J19" s="75"/>
      <c r="K19" s="94"/>
      <c r="L19" s="67"/>
      <c r="M19" s="95"/>
      <c r="N19" s="68"/>
      <c r="O19" s="96"/>
      <c r="P19" s="73"/>
      <c r="Q19" s="83"/>
      <c r="R19" s="73"/>
      <c r="S19" s="82"/>
      <c r="T19" s="73"/>
      <c r="U19" s="83"/>
      <c r="V19" s="74"/>
      <c r="W19" s="94"/>
      <c r="X19" s="73"/>
      <c r="Y19" s="95"/>
      <c r="Z19" s="75"/>
      <c r="AA19" s="94"/>
      <c r="AB19" s="67"/>
      <c r="AC19" s="95"/>
      <c r="AD19" s="68"/>
      <c r="AE19" s="94"/>
      <c r="AF19" s="73"/>
      <c r="AG19" s="95"/>
      <c r="AH19" s="74"/>
      <c r="AI19" s="94"/>
      <c r="AJ19" s="73"/>
      <c r="AK19" s="95"/>
      <c r="AL19" s="75"/>
      <c r="AM19" s="40"/>
      <c r="AN19" s="41"/>
      <c r="AO19" s="42"/>
      <c r="AQ19" s="285"/>
      <c r="AR19" s="278" t="s">
        <v>262</v>
      </c>
      <c r="AT19" s="397"/>
      <c r="AU19" s="156">
        <v>259752314102</v>
      </c>
      <c r="AV19" s="134" t="str">
        <f t="shared" si="0"/>
        <v>設計基礎演習Ⅰ</v>
      </c>
      <c r="AW19" s="147"/>
      <c r="AX19" s="148"/>
    </row>
    <row r="20" spans="1:50" ht="17.25" customHeight="1" x14ac:dyDescent="0.15">
      <c r="A20" s="320"/>
      <c r="B20" s="184"/>
      <c r="C20" s="182" t="s">
        <v>3</v>
      </c>
      <c r="D20" s="109" t="s">
        <v>11</v>
      </c>
      <c r="E20" s="110" t="s">
        <v>124</v>
      </c>
      <c r="F20" s="109">
        <v>2</v>
      </c>
      <c r="G20" s="82"/>
      <c r="H20" s="73"/>
      <c r="I20" s="83"/>
      <c r="J20" s="75"/>
      <c r="K20" s="94"/>
      <c r="L20" s="67"/>
      <c r="M20" s="95"/>
      <c r="N20" s="68"/>
      <c r="O20" s="97"/>
      <c r="P20" s="71"/>
      <c r="Q20" s="98"/>
      <c r="R20" s="71"/>
      <c r="S20" s="82"/>
      <c r="T20" s="73"/>
      <c r="U20" s="83"/>
      <c r="V20" s="74"/>
      <c r="W20" s="94"/>
      <c r="X20" s="73"/>
      <c r="Y20" s="95"/>
      <c r="Z20" s="75"/>
      <c r="AA20" s="94"/>
      <c r="AB20" s="67"/>
      <c r="AC20" s="95"/>
      <c r="AD20" s="68"/>
      <c r="AE20" s="94"/>
      <c r="AF20" s="73"/>
      <c r="AG20" s="95"/>
      <c r="AH20" s="74"/>
      <c r="AI20" s="94"/>
      <c r="AJ20" s="73"/>
      <c r="AK20" s="95"/>
      <c r="AL20" s="75"/>
      <c r="AM20" s="40"/>
      <c r="AN20" s="41"/>
      <c r="AO20" s="42"/>
      <c r="AQ20" s="285"/>
      <c r="AR20" s="257" t="s">
        <v>263</v>
      </c>
      <c r="AT20" s="397"/>
      <c r="AU20" s="156">
        <v>259752311108</v>
      </c>
      <c r="AV20" s="134" t="str">
        <f t="shared" si="0"/>
        <v>建築構造のしくみ</v>
      </c>
      <c r="AW20" s="147"/>
      <c r="AX20" s="148"/>
    </row>
    <row r="21" spans="1:50" ht="17.25" customHeight="1" x14ac:dyDescent="0.15">
      <c r="A21" s="320"/>
      <c r="B21" s="184" t="s">
        <v>125</v>
      </c>
      <c r="C21" s="182" t="s">
        <v>3</v>
      </c>
      <c r="D21" s="109" t="s">
        <v>11</v>
      </c>
      <c r="E21" s="110" t="s">
        <v>67</v>
      </c>
      <c r="F21" s="109">
        <v>1</v>
      </c>
      <c r="G21" s="94"/>
      <c r="H21" s="73"/>
      <c r="I21" s="95"/>
      <c r="J21" s="75"/>
      <c r="K21" s="94"/>
      <c r="L21" s="67"/>
      <c r="M21" s="95"/>
      <c r="N21" s="76"/>
      <c r="O21" s="94"/>
      <c r="P21" s="67"/>
      <c r="Q21" s="95"/>
      <c r="R21" s="68"/>
      <c r="S21" s="96"/>
      <c r="T21" s="73"/>
      <c r="U21" s="95"/>
      <c r="V21" s="74"/>
      <c r="W21" s="94"/>
      <c r="X21" s="73"/>
      <c r="Y21" s="95"/>
      <c r="Z21" s="75"/>
      <c r="AA21" s="94"/>
      <c r="AB21" s="67"/>
      <c r="AC21" s="95"/>
      <c r="AD21" s="68"/>
      <c r="AE21" s="96"/>
      <c r="AF21" s="73"/>
      <c r="AG21" s="95"/>
      <c r="AH21" s="74"/>
      <c r="AI21" s="96"/>
      <c r="AJ21" s="73"/>
      <c r="AK21" s="95"/>
      <c r="AL21" s="75"/>
      <c r="AM21" s="40"/>
      <c r="AN21" s="41"/>
      <c r="AO21" s="42"/>
      <c r="AQ21" s="285"/>
      <c r="AR21" s="257" t="s">
        <v>264</v>
      </c>
      <c r="AT21" s="397"/>
      <c r="AU21" s="156">
        <v>250423000110</v>
      </c>
      <c r="AV21" s="134" t="str">
        <f t="shared" si="0"/>
        <v>設計基礎演習Ⅱ</v>
      </c>
      <c r="AW21" s="147"/>
      <c r="AX21" s="148"/>
    </row>
    <row r="22" spans="1:50" ht="17.25" customHeight="1" x14ac:dyDescent="0.15">
      <c r="A22" s="320"/>
      <c r="B22" s="184"/>
      <c r="C22" s="182"/>
      <c r="D22" s="109" t="s">
        <v>11</v>
      </c>
      <c r="E22" s="110" t="s">
        <v>126</v>
      </c>
      <c r="F22" s="109">
        <v>2</v>
      </c>
      <c r="G22" s="94"/>
      <c r="H22" s="73"/>
      <c r="I22" s="95"/>
      <c r="J22" s="75"/>
      <c r="K22" s="94"/>
      <c r="L22" s="67"/>
      <c r="M22" s="95"/>
      <c r="N22" s="76"/>
      <c r="O22" s="94"/>
      <c r="P22" s="67"/>
      <c r="Q22" s="95"/>
      <c r="R22" s="68"/>
      <c r="S22" s="96"/>
      <c r="T22" s="73"/>
      <c r="U22" s="95"/>
      <c r="V22" s="74"/>
      <c r="W22" s="94"/>
      <c r="X22" s="73"/>
      <c r="Y22" s="95"/>
      <c r="Z22" s="75"/>
      <c r="AA22" s="94"/>
      <c r="AB22" s="67"/>
      <c r="AC22" s="95"/>
      <c r="AD22" s="68"/>
      <c r="AE22" s="96"/>
      <c r="AF22" s="73"/>
      <c r="AG22" s="95"/>
      <c r="AH22" s="74"/>
      <c r="AI22" s="96"/>
      <c r="AJ22" s="73"/>
      <c r="AK22" s="95"/>
      <c r="AL22" s="75"/>
      <c r="AM22" s="40"/>
      <c r="AN22" s="41"/>
      <c r="AO22" s="42"/>
      <c r="AQ22" s="286"/>
      <c r="AR22" s="257" t="s">
        <v>265</v>
      </c>
      <c r="AT22" s="397"/>
      <c r="AU22" s="156">
        <v>259752313122</v>
      </c>
      <c r="AV22" s="134" t="str">
        <f t="shared" si="0"/>
        <v>建築の数学</v>
      </c>
      <c r="AW22" s="147"/>
      <c r="AX22" s="148"/>
    </row>
    <row r="23" spans="1:50" ht="17.25" customHeight="1" x14ac:dyDescent="0.15">
      <c r="A23" s="320"/>
      <c r="B23" s="184"/>
      <c r="C23" s="182" t="s">
        <v>3</v>
      </c>
      <c r="D23" s="109" t="s">
        <v>11</v>
      </c>
      <c r="E23" s="110" t="s">
        <v>127</v>
      </c>
      <c r="F23" s="109">
        <v>2</v>
      </c>
      <c r="G23" s="94"/>
      <c r="H23" s="73"/>
      <c r="I23" s="95"/>
      <c r="J23" s="75"/>
      <c r="K23" s="94"/>
      <c r="L23" s="67"/>
      <c r="M23" s="95"/>
      <c r="N23" s="76"/>
      <c r="O23" s="94"/>
      <c r="P23" s="67"/>
      <c r="Q23" s="95"/>
      <c r="R23" s="68"/>
      <c r="S23" s="96"/>
      <c r="T23" s="73"/>
      <c r="U23" s="95"/>
      <c r="V23" s="74"/>
      <c r="W23" s="94"/>
      <c r="X23" s="73"/>
      <c r="Y23" s="95"/>
      <c r="Z23" s="75"/>
      <c r="AA23" s="94"/>
      <c r="AB23" s="67"/>
      <c r="AC23" s="95"/>
      <c r="AD23" s="68"/>
      <c r="AE23" s="96"/>
      <c r="AF23" s="73"/>
      <c r="AG23" s="95"/>
      <c r="AH23" s="74"/>
      <c r="AI23" s="96"/>
      <c r="AJ23" s="73"/>
      <c r="AK23" s="95"/>
      <c r="AL23" s="75"/>
      <c r="AM23" s="40"/>
      <c r="AN23" s="41"/>
      <c r="AO23" s="42"/>
      <c r="AQ23" s="287"/>
      <c r="AR23" s="257" t="s">
        <v>318</v>
      </c>
      <c r="AT23" s="397"/>
      <c r="AU23" s="156">
        <v>250072300015</v>
      </c>
      <c r="AV23" s="134" t="str">
        <f t="shared" si="0"/>
        <v>建築計画</v>
      </c>
      <c r="AW23" s="147"/>
      <c r="AX23" s="148"/>
    </row>
    <row r="24" spans="1:50" ht="17.25" customHeight="1" x14ac:dyDescent="0.15">
      <c r="A24" s="320"/>
      <c r="B24" s="184" t="s">
        <v>3</v>
      </c>
      <c r="C24" s="182" t="s">
        <v>3</v>
      </c>
      <c r="D24" s="109" t="s">
        <v>11</v>
      </c>
      <c r="E24" s="110" t="s">
        <v>128</v>
      </c>
      <c r="F24" s="109">
        <v>2</v>
      </c>
      <c r="G24" s="94"/>
      <c r="H24" s="73"/>
      <c r="I24" s="95"/>
      <c r="J24" s="75"/>
      <c r="K24" s="94"/>
      <c r="L24" s="67"/>
      <c r="M24" s="95"/>
      <c r="N24" s="76"/>
      <c r="O24" s="94"/>
      <c r="P24" s="67"/>
      <c r="Q24" s="95"/>
      <c r="R24" s="68"/>
      <c r="S24" s="96"/>
      <c r="T24" s="73"/>
      <c r="U24" s="95"/>
      <c r="V24" s="74"/>
      <c r="W24" s="94"/>
      <c r="X24" s="73"/>
      <c r="Y24" s="95"/>
      <c r="Z24" s="75"/>
      <c r="AA24" s="94"/>
      <c r="AB24" s="67"/>
      <c r="AC24" s="95"/>
      <c r="AD24" s="68"/>
      <c r="AE24" s="96"/>
      <c r="AF24" s="73"/>
      <c r="AG24" s="95"/>
      <c r="AH24" s="74"/>
      <c r="AI24" s="96"/>
      <c r="AJ24" s="73"/>
      <c r="AK24" s="95"/>
      <c r="AL24" s="75"/>
      <c r="AM24" s="40"/>
      <c r="AN24" s="41"/>
      <c r="AO24" s="42"/>
      <c r="AQ24" s="285"/>
      <c r="AR24" s="256" t="s">
        <v>259</v>
      </c>
      <c r="AT24" s="397"/>
      <c r="AU24" s="156">
        <v>250223010021</v>
      </c>
      <c r="AV24" s="134" t="str">
        <f t="shared" si="0"/>
        <v>環境計画Ⅰ</v>
      </c>
      <c r="AW24" s="147"/>
      <c r="AX24" s="148"/>
    </row>
    <row r="25" spans="1:50" ht="17.25" customHeight="1" x14ac:dyDescent="0.15">
      <c r="A25" s="320"/>
      <c r="B25" s="184" t="s">
        <v>3</v>
      </c>
      <c r="C25" s="182" t="s">
        <v>3</v>
      </c>
      <c r="D25" s="109" t="s">
        <v>11</v>
      </c>
      <c r="E25" s="110" t="s">
        <v>129</v>
      </c>
      <c r="F25" s="109">
        <v>2</v>
      </c>
      <c r="G25" s="94"/>
      <c r="H25" s="73"/>
      <c r="I25" s="95"/>
      <c r="J25" s="75"/>
      <c r="K25" s="94"/>
      <c r="L25" s="67"/>
      <c r="M25" s="95"/>
      <c r="N25" s="76"/>
      <c r="O25" s="94"/>
      <c r="P25" s="67"/>
      <c r="Q25" s="95"/>
      <c r="R25" s="68"/>
      <c r="S25" s="96"/>
      <c r="T25" s="73"/>
      <c r="U25" s="95"/>
      <c r="V25" s="74"/>
      <c r="W25" s="94"/>
      <c r="X25" s="73"/>
      <c r="Y25" s="95"/>
      <c r="Z25" s="75"/>
      <c r="AA25" s="94"/>
      <c r="AB25" s="67"/>
      <c r="AC25" s="95"/>
      <c r="AD25" s="68"/>
      <c r="AE25" s="96"/>
      <c r="AF25" s="73"/>
      <c r="AG25" s="95"/>
      <c r="AH25" s="74"/>
      <c r="AI25" s="96"/>
      <c r="AJ25" s="73"/>
      <c r="AK25" s="95"/>
      <c r="AL25" s="75"/>
      <c r="AM25" s="40"/>
      <c r="AN25" s="41"/>
      <c r="AO25" s="42"/>
      <c r="AQ25" s="269"/>
      <c r="AR25" s="256" t="s">
        <v>260</v>
      </c>
      <c r="AT25" s="397"/>
      <c r="AU25" s="156">
        <v>250423000150</v>
      </c>
      <c r="AV25" s="134" t="str">
        <f t="shared" si="0"/>
        <v>構造力学Ⅰ</v>
      </c>
      <c r="AW25" s="147"/>
      <c r="AX25" s="148"/>
    </row>
    <row r="26" spans="1:50" ht="17.25" customHeight="1" x14ac:dyDescent="0.15">
      <c r="A26" s="320"/>
      <c r="B26" s="184"/>
      <c r="C26" s="182" t="s">
        <v>3</v>
      </c>
      <c r="D26" s="109" t="s">
        <v>11</v>
      </c>
      <c r="E26" s="110" t="s">
        <v>66</v>
      </c>
      <c r="F26" s="109">
        <v>2</v>
      </c>
      <c r="G26" s="94"/>
      <c r="H26" s="73"/>
      <c r="I26" s="95"/>
      <c r="J26" s="75"/>
      <c r="K26" s="94"/>
      <c r="L26" s="67"/>
      <c r="M26" s="95"/>
      <c r="N26" s="76"/>
      <c r="O26" s="94"/>
      <c r="P26" s="67"/>
      <c r="Q26" s="95"/>
      <c r="R26" s="68"/>
      <c r="S26" s="96"/>
      <c r="T26" s="73"/>
      <c r="U26" s="95"/>
      <c r="V26" s="74"/>
      <c r="W26" s="94"/>
      <c r="X26" s="73"/>
      <c r="Y26" s="95"/>
      <c r="Z26" s="75"/>
      <c r="AA26" s="94"/>
      <c r="AB26" s="67"/>
      <c r="AC26" s="95"/>
      <c r="AD26" s="68"/>
      <c r="AE26" s="96"/>
      <c r="AF26" s="73"/>
      <c r="AG26" s="95"/>
      <c r="AH26" s="74"/>
      <c r="AI26" s="96"/>
      <c r="AJ26" s="73"/>
      <c r="AK26" s="95"/>
      <c r="AL26" s="75"/>
      <c r="AM26" s="40"/>
      <c r="AN26" s="41"/>
      <c r="AO26" s="42"/>
      <c r="AQ26" s="280"/>
      <c r="AR26" s="256" t="s">
        <v>286</v>
      </c>
      <c r="AT26" s="397"/>
      <c r="AU26" s="156">
        <v>250072300020</v>
      </c>
      <c r="AV26" s="134" t="str">
        <f t="shared" si="0"/>
        <v>建築構法</v>
      </c>
      <c r="AW26" s="147"/>
      <c r="AX26" s="148"/>
    </row>
    <row r="27" spans="1:50" ht="17.25" customHeight="1" x14ac:dyDescent="0.15">
      <c r="A27" s="320"/>
      <c r="B27" s="184" t="s">
        <v>68</v>
      </c>
      <c r="C27" s="182" t="s">
        <v>3</v>
      </c>
      <c r="D27" s="109" t="s">
        <v>11</v>
      </c>
      <c r="E27" s="110" t="s">
        <v>130</v>
      </c>
      <c r="F27" s="109">
        <v>1</v>
      </c>
      <c r="G27" s="94"/>
      <c r="H27" s="73"/>
      <c r="I27" s="95"/>
      <c r="J27" s="75"/>
      <c r="K27" s="94"/>
      <c r="L27" s="67"/>
      <c r="M27" s="95"/>
      <c r="N27" s="76"/>
      <c r="O27" s="94"/>
      <c r="P27" s="67"/>
      <c r="Q27" s="95"/>
      <c r="R27" s="68"/>
      <c r="S27" s="96"/>
      <c r="T27" s="73"/>
      <c r="U27" s="95"/>
      <c r="V27" s="74"/>
      <c r="W27" s="94"/>
      <c r="X27" s="73"/>
      <c r="Y27" s="95"/>
      <c r="Z27" s="75"/>
      <c r="AA27" s="94"/>
      <c r="AB27" s="67"/>
      <c r="AC27" s="95"/>
      <c r="AD27" s="68"/>
      <c r="AE27" s="96"/>
      <c r="AF27" s="73"/>
      <c r="AG27" s="95"/>
      <c r="AH27" s="74"/>
      <c r="AI27" s="96"/>
      <c r="AJ27" s="73"/>
      <c r="AK27" s="95"/>
      <c r="AL27" s="75"/>
      <c r="AM27" s="40"/>
      <c r="AN27" s="41"/>
      <c r="AO27" s="42"/>
      <c r="AQ27" s="269"/>
      <c r="AR27" s="289" t="s">
        <v>261</v>
      </c>
      <c r="AT27" s="397"/>
      <c r="AU27" s="156"/>
      <c r="AV27" s="134"/>
      <c r="AW27" s="147"/>
      <c r="AX27" s="148"/>
    </row>
    <row r="28" spans="1:50" ht="17.25" customHeight="1" x14ac:dyDescent="0.15">
      <c r="A28" s="320"/>
      <c r="B28" s="184"/>
      <c r="C28" s="182" t="s">
        <v>3</v>
      </c>
      <c r="D28" s="109" t="s">
        <v>11</v>
      </c>
      <c r="E28" s="110" t="s">
        <v>131</v>
      </c>
      <c r="F28" s="109">
        <v>2</v>
      </c>
      <c r="G28" s="94"/>
      <c r="H28" s="73"/>
      <c r="I28" s="95"/>
      <c r="J28" s="75"/>
      <c r="K28" s="94"/>
      <c r="L28" s="67"/>
      <c r="M28" s="95"/>
      <c r="N28" s="76"/>
      <c r="O28" s="94"/>
      <c r="P28" s="67"/>
      <c r="Q28" s="95"/>
      <c r="R28" s="68"/>
      <c r="S28" s="96"/>
      <c r="T28" s="73"/>
      <c r="U28" s="95"/>
      <c r="V28" s="74"/>
      <c r="W28" s="94"/>
      <c r="X28" s="73"/>
      <c r="Y28" s="95"/>
      <c r="Z28" s="75"/>
      <c r="AA28" s="94"/>
      <c r="AB28" s="67"/>
      <c r="AC28" s="95"/>
      <c r="AD28" s="68"/>
      <c r="AE28" s="96"/>
      <c r="AF28" s="73"/>
      <c r="AG28" s="95"/>
      <c r="AH28" s="74"/>
      <c r="AI28" s="96"/>
      <c r="AJ28" s="73"/>
      <c r="AK28" s="95"/>
      <c r="AL28" s="75"/>
      <c r="AM28" s="40"/>
      <c r="AN28" s="41"/>
      <c r="AO28" s="42"/>
      <c r="AQ28" s="287"/>
      <c r="AR28" s="257" t="s">
        <v>287</v>
      </c>
      <c r="AT28" s="397"/>
      <c r="AU28" s="156"/>
      <c r="AV28" s="134"/>
      <c r="AW28" s="147"/>
      <c r="AX28" s="148"/>
    </row>
    <row r="29" spans="1:50" ht="17.25" customHeight="1" x14ac:dyDescent="0.15">
      <c r="A29" s="320"/>
      <c r="B29" s="184"/>
      <c r="C29" s="182" t="s">
        <v>3</v>
      </c>
      <c r="D29" s="109" t="s">
        <v>11</v>
      </c>
      <c r="E29" s="110" t="s">
        <v>132</v>
      </c>
      <c r="F29" s="109">
        <v>2</v>
      </c>
      <c r="G29" s="94"/>
      <c r="H29" s="73"/>
      <c r="I29" s="95"/>
      <c r="J29" s="75"/>
      <c r="K29" s="94"/>
      <c r="L29" s="67"/>
      <c r="M29" s="95"/>
      <c r="N29" s="76"/>
      <c r="O29" s="94"/>
      <c r="P29" s="67"/>
      <c r="Q29" s="95"/>
      <c r="R29" s="68"/>
      <c r="S29" s="96"/>
      <c r="T29" s="73"/>
      <c r="U29" s="95"/>
      <c r="V29" s="74"/>
      <c r="W29" s="94"/>
      <c r="X29" s="73"/>
      <c r="Y29" s="95"/>
      <c r="Z29" s="75"/>
      <c r="AA29" s="94"/>
      <c r="AB29" s="67"/>
      <c r="AC29" s="95"/>
      <c r="AD29" s="68"/>
      <c r="AE29" s="96"/>
      <c r="AF29" s="73"/>
      <c r="AG29" s="95"/>
      <c r="AH29" s="74"/>
      <c r="AI29" s="96"/>
      <c r="AJ29" s="73"/>
      <c r="AK29" s="95"/>
      <c r="AL29" s="75"/>
      <c r="AM29" s="40"/>
      <c r="AN29" s="41"/>
      <c r="AO29" s="42"/>
      <c r="AP29" s="9"/>
      <c r="AQ29" s="287"/>
      <c r="AR29" s="257" t="s">
        <v>288</v>
      </c>
      <c r="AT29" s="397"/>
      <c r="AU29" s="156"/>
      <c r="AV29" s="134"/>
      <c r="AW29" s="147"/>
      <c r="AX29" s="148"/>
    </row>
    <row r="30" spans="1:50" ht="17.25" customHeight="1" x14ac:dyDescent="0.15">
      <c r="A30" s="320"/>
      <c r="B30" s="184"/>
      <c r="C30" s="182" t="s">
        <v>3</v>
      </c>
      <c r="D30" s="109" t="s">
        <v>11</v>
      </c>
      <c r="E30" s="110" t="s">
        <v>133</v>
      </c>
      <c r="F30" s="109">
        <v>2</v>
      </c>
      <c r="G30" s="94"/>
      <c r="H30" s="73"/>
      <c r="I30" s="95"/>
      <c r="J30" s="75"/>
      <c r="K30" s="94"/>
      <c r="L30" s="67"/>
      <c r="M30" s="95"/>
      <c r="N30" s="76"/>
      <c r="O30" s="94"/>
      <c r="P30" s="67"/>
      <c r="Q30" s="95"/>
      <c r="R30" s="68"/>
      <c r="S30" s="96"/>
      <c r="T30" s="73"/>
      <c r="U30" s="95"/>
      <c r="V30" s="74"/>
      <c r="W30" s="94"/>
      <c r="X30" s="73"/>
      <c r="Y30" s="95"/>
      <c r="Z30" s="75"/>
      <c r="AA30" s="94"/>
      <c r="AB30" s="67"/>
      <c r="AC30" s="95"/>
      <c r="AD30" s="68"/>
      <c r="AE30" s="96"/>
      <c r="AF30" s="73"/>
      <c r="AG30" s="95"/>
      <c r="AH30" s="74"/>
      <c r="AI30" s="96"/>
      <c r="AJ30" s="73"/>
      <c r="AK30" s="95"/>
      <c r="AL30" s="75"/>
      <c r="AM30" s="40"/>
      <c r="AN30" s="41"/>
      <c r="AO30" s="42"/>
      <c r="AQ30" s="287"/>
      <c r="AR30" s="256" t="s">
        <v>289</v>
      </c>
      <c r="AT30" s="397"/>
      <c r="AU30" s="156"/>
      <c r="AV30" s="134"/>
      <c r="AW30" s="147"/>
      <c r="AX30" s="148"/>
    </row>
    <row r="31" spans="1:50" ht="17.25" customHeight="1" x14ac:dyDescent="0.15">
      <c r="A31" s="320"/>
      <c r="B31" s="184" t="s">
        <v>3</v>
      </c>
      <c r="C31" s="182"/>
      <c r="D31" s="109" t="s">
        <v>11</v>
      </c>
      <c r="E31" s="110" t="s">
        <v>134</v>
      </c>
      <c r="F31" s="109">
        <v>2</v>
      </c>
      <c r="G31" s="94"/>
      <c r="H31" s="73"/>
      <c r="I31" s="95"/>
      <c r="J31" s="75"/>
      <c r="K31" s="94"/>
      <c r="L31" s="67"/>
      <c r="M31" s="95"/>
      <c r="N31" s="76"/>
      <c r="O31" s="94"/>
      <c r="P31" s="67"/>
      <c r="Q31" s="95"/>
      <c r="R31" s="68"/>
      <c r="S31" s="96"/>
      <c r="T31" s="73"/>
      <c r="U31" s="95"/>
      <c r="V31" s="74"/>
      <c r="W31" s="94"/>
      <c r="X31" s="73"/>
      <c r="Y31" s="95"/>
      <c r="Z31" s="75"/>
      <c r="AA31" s="94"/>
      <c r="AB31" s="67"/>
      <c r="AC31" s="95"/>
      <c r="AD31" s="68"/>
      <c r="AE31" s="96"/>
      <c r="AF31" s="73"/>
      <c r="AG31" s="95"/>
      <c r="AH31" s="74"/>
      <c r="AI31" s="96"/>
      <c r="AJ31" s="73"/>
      <c r="AK31" s="95"/>
      <c r="AL31" s="75"/>
      <c r="AM31" s="40"/>
      <c r="AN31" s="41"/>
      <c r="AO31" s="42"/>
      <c r="AQ31" s="287"/>
      <c r="AR31" s="278" t="s">
        <v>290</v>
      </c>
      <c r="AT31" s="397"/>
      <c r="AU31" s="156"/>
      <c r="AV31" s="134"/>
      <c r="AW31" s="147"/>
      <c r="AX31" s="148"/>
    </row>
    <row r="32" spans="1:50" ht="17.25" customHeight="1" x14ac:dyDescent="0.15">
      <c r="A32" s="320"/>
      <c r="B32" s="184"/>
      <c r="C32" s="182" t="s">
        <v>3</v>
      </c>
      <c r="D32" s="109" t="s">
        <v>11</v>
      </c>
      <c r="E32" s="110" t="s">
        <v>135</v>
      </c>
      <c r="F32" s="109">
        <v>2</v>
      </c>
      <c r="G32" s="94"/>
      <c r="H32" s="73"/>
      <c r="I32" s="95"/>
      <c r="J32" s="75"/>
      <c r="K32" s="94"/>
      <c r="L32" s="67"/>
      <c r="M32" s="95"/>
      <c r="N32" s="76"/>
      <c r="O32" s="94"/>
      <c r="P32" s="67"/>
      <c r="Q32" s="95"/>
      <c r="R32" s="68"/>
      <c r="S32" s="96"/>
      <c r="T32" s="73"/>
      <c r="U32" s="95"/>
      <c r="V32" s="74"/>
      <c r="W32" s="94"/>
      <c r="X32" s="73"/>
      <c r="Y32" s="95"/>
      <c r="Z32" s="75"/>
      <c r="AA32" s="94"/>
      <c r="AB32" s="67"/>
      <c r="AC32" s="95"/>
      <c r="AD32" s="68"/>
      <c r="AE32" s="96"/>
      <c r="AF32" s="73"/>
      <c r="AG32" s="95"/>
      <c r="AH32" s="74"/>
      <c r="AI32" s="96"/>
      <c r="AJ32" s="73"/>
      <c r="AK32" s="95"/>
      <c r="AL32" s="75"/>
      <c r="AM32" s="40"/>
      <c r="AN32" s="41"/>
      <c r="AO32" s="42"/>
      <c r="AQ32" s="269"/>
      <c r="AT32" s="397"/>
      <c r="AU32" s="156"/>
      <c r="AV32" s="134"/>
      <c r="AW32" s="147"/>
      <c r="AX32" s="148"/>
    </row>
    <row r="33" spans="1:50" ht="17.25" customHeight="1" x14ac:dyDescent="0.15">
      <c r="A33" s="320"/>
      <c r="B33" s="184" t="s">
        <v>136</v>
      </c>
      <c r="C33" s="182" t="s">
        <v>3</v>
      </c>
      <c r="D33" s="109" t="s">
        <v>11</v>
      </c>
      <c r="E33" s="110" t="s">
        <v>137</v>
      </c>
      <c r="F33" s="109">
        <v>2</v>
      </c>
      <c r="G33" s="94"/>
      <c r="H33" s="73"/>
      <c r="I33" s="95"/>
      <c r="J33" s="75"/>
      <c r="K33" s="94"/>
      <c r="L33" s="67"/>
      <c r="M33" s="95"/>
      <c r="N33" s="76"/>
      <c r="O33" s="94"/>
      <c r="P33" s="67"/>
      <c r="Q33" s="95"/>
      <c r="R33" s="68"/>
      <c r="S33" s="96"/>
      <c r="T33" s="73"/>
      <c r="U33" s="95"/>
      <c r="V33" s="74"/>
      <c r="W33" s="94"/>
      <c r="X33" s="73"/>
      <c r="Y33" s="95"/>
      <c r="Z33" s="75"/>
      <c r="AA33" s="94"/>
      <c r="AB33" s="67"/>
      <c r="AC33" s="95"/>
      <c r="AD33" s="68"/>
      <c r="AE33" s="96"/>
      <c r="AF33" s="73"/>
      <c r="AG33" s="95"/>
      <c r="AH33" s="74"/>
      <c r="AI33" s="96"/>
      <c r="AJ33" s="73"/>
      <c r="AK33" s="95"/>
      <c r="AL33" s="75"/>
      <c r="AM33" s="40"/>
      <c r="AN33" s="41"/>
      <c r="AO33" s="42"/>
      <c r="AQ33" s="284"/>
      <c r="AR33" s="284" t="s">
        <v>240</v>
      </c>
      <c r="AT33" s="397"/>
      <c r="AU33" s="156"/>
      <c r="AV33" s="134"/>
      <c r="AW33" s="147"/>
      <c r="AX33" s="148"/>
    </row>
    <row r="34" spans="1:50" ht="17.25" customHeight="1" x14ac:dyDescent="0.15">
      <c r="A34" s="320"/>
      <c r="B34" s="184"/>
      <c r="C34" s="182" t="s">
        <v>3</v>
      </c>
      <c r="D34" s="109" t="s">
        <v>11</v>
      </c>
      <c r="E34" s="110" t="s">
        <v>225</v>
      </c>
      <c r="F34" s="109">
        <v>2</v>
      </c>
      <c r="G34" s="94"/>
      <c r="H34" s="73"/>
      <c r="I34" s="95"/>
      <c r="J34" s="75"/>
      <c r="K34" s="94"/>
      <c r="L34" s="67"/>
      <c r="M34" s="95"/>
      <c r="N34" s="76"/>
      <c r="O34" s="94"/>
      <c r="P34" s="67"/>
      <c r="Q34" s="95"/>
      <c r="R34" s="68"/>
      <c r="S34" s="96"/>
      <c r="T34" s="73"/>
      <c r="U34" s="95"/>
      <c r="V34" s="74"/>
      <c r="W34" s="94"/>
      <c r="X34" s="73"/>
      <c r="Y34" s="95"/>
      <c r="Z34" s="75"/>
      <c r="AA34" s="94"/>
      <c r="AB34" s="67"/>
      <c r="AC34" s="95"/>
      <c r="AD34" s="68"/>
      <c r="AE34" s="96"/>
      <c r="AF34" s="73"/>
      <c r="AG34" s="95"/>
      <c r="AH34" s="74"/>
      <c r="AI34" s="96"/>
      <c r="AJ34" s="73"/>
      <c r="AK34" s="95"/>
      <c r="AL34" s="75"/>
      <c r="AM34" s="40"/>
      <c r="AN34" s="41"/>
      <c r="AO34" s="42"/>
      <c r="AQ34" s="284"/>
      <c r="AR34" s="284" t="s">
        <v>219</v>
      </c>
      <c r="AT34" s="397"/>
      <c r="AU34" s="156"/>
      <c r="AV34" s="134"/>
      <c r="AW34" s="147"/>
      <c r="AX34" s="148"/>
    </row>
    <row r="35" spans="1:50" ht="17.25" customHeight="1" x14ac:dyDescent="0.15">
      <c r="A35" s="320"/>
      <c r="B35" s="184"/>
      <c r="C35" s="182" t="s">
        <v>3</v>
      </c>
      <c r="D35" s="109" t="s">
        <v>11</v>
      </c>
      <c r="E35" s="110" t="s">
        <v>223</v>
      </c>
      <c r="F35" s="109">
        <v>2</v>
      </c>
      <c r="G35" s="94"/>
      <c r="H35" s="73"/>
      <c r="I35" s="95"/>
      <c r="J35" s="75"/>
      <c r="K35" s="94"/>
      <c r="L35" s="67"/>
      <c r="M35" s="95"/>
      <c r="N35" s="76"/>
      <c r="O35" s="94"/>
      <c r="P35" s="67"/>
      <c r="Q35" s="95"/>
      <c r="R35" s="68"/>
      <c r="S35" s="96"/>
      <c r="T35" s="73"/>
      <c r="U35" s="95"/>
      <c r="V35" s="74"/>
      <c r="W35" s="94"/>
      <c r="X35" s="73"/>
      <c r="Y35" s="95"/>
      <c r="Z35" s="75"/>
      <c r="AA35" s="94"/>
      <c r="AB35" s="67"/>
      <c r="AC35" s="95"/>
      <c r="AD35" s="68"/>
      <c r="AE35" s="96"/>
      <c r="AF35" s="73"/>
      <c r="AG35" s="95"/>
      <c r="AH35" s="74"/>
      <c r="AI35" s="96"/>
      <c r="AJ35" s="73"/>
      <c r="AK35" s="95"/>
      <c r="AL35" s="75"/>
      <c r="AM35" s="40"/>
      <c r="AN35" s="41"/>
      <c r="AO35" s="42"/>
      <c r="AQ35" s="284"/>
      <c r="AR35" s="284" t="s">
        <v>266</v>
      </c>
      <c r="AT35" s="397"/>
      <c r="AU35" s="156"/>
      <c r="AV35" s="134"/>
      <c r="AW35" s="147"/>
      <c r="AX35" s="148"/>
    </row>
    <row r="36" spans="1:50" ht="17.25" customHeight="1" x14ac:dyDescent="0.15">
      <c r="A36" s="320"/>
      <c r="B36" s="184" t="s">
        <v>3</v>
      </c>
      <c r="C36" s="182"/>
      <c r="D36" s="109" t="s">
        <v>11</v>
      </c>
      <c r="E36" s="110" t="s">
        <v>224</v>
      </c>
      <c r="F36" s="109">
        <v>2</v>
      </c>
      <c r="G36" s="94"/>
      <c r="H36" s="73"/>
      <c r="I36" s="95"/>
      <c r="J36" s="75"/>
      <c r="K36" s="94"/>
      <c r="L36" s="67"/>
      <c r="M36" s="95"/>
      <c r="N36" s="76"/>
      <c r="O36" s="94"/>
      <c r="P36" s="67"/>
      <c r="Q36" s="95"/>
      <c r="R36" s="68"/>
      <c r="S36" s="96"/>
      <c r="T36" s="73"/>
      <c r="U36" s="95"/>
      <c r="V36" s="74"/>
      <c r="W36" s="94"/>
      <c r="X36" s="73"/>
      <c r="Y36" s="95"/>
      <c r="Z36" s="75"/>
      <c r="AA36" s="94"/>
      <c r="AB36" s="67"/>
      <c r="AC36" s="95"/>
      <c r="AD36" s="68"/>
      <c r="AE36" s="96"/>
      <c r="AF36" s="73"/>
      <c r="AG36" s="95"/>
      <c r="AH36" s="74"/>
      <c r="AI36" s="96"/>
      <c r="AJ36" s="73"/>
      <c r="AK36" s="95"/>
      <c r="AL36" s="75"/>
      <c r="AM36" s="40"/>
      <c r="AN36" s="41"/>
      <c r="AO36" s="42"/>
      <c r="AQ36" s="284"/>
      <c r="AR36" s="284" t="s">
        <v>267</v>
      </c>
      <c r="AT36" s="397"/>
      <c r="AU36" s="156"/>
      <c r="AV36" s="134"/>
      <c r="AW36" s="147"/>
      <c r="AX36" s="148"/>
    </row>
    <row r="37" spans="1:50" ht="17.25" customHeight="1" x14ac:dyDescent="0.15">
      <c r="A37" s="320"/>
      <c r="B37" s="184"/>
      <c r="C37" s="182"/>
      <c r="D37" s="109" t="s">
        <v>11</v>
      </c>
      <c r="E37" s="110" t="s">
        <v>139</v>
      </c>
      <c r="F37" s="109">
        <v>2</v>
      </c>
      <c r="G37" s="94"/>
      <c r="H37" s="73"/>
      <c r="I37" s="95"/>
      <c r="J37" s="75"/>
      <c r="K37" s="94"/>
      <c r="L37" s="67"/>
      <c r="M37" s="95"/>
      <c r="N37" s="76"/>
      <c r="O37" s="94"/>
      <c r="P37" s="67"/>
      <c r="Q37" s="95"/>
      <c r="R37" s="68"/>
      <c r="S37" s="96"/>
      <c r="T37" s="73"/>
      <c r="U37" s="95"/>
      <c r="V37" s="74"/>
      <c r="W37" s="94"/>
      <c r="X37" s="73"/>
      <c r="Y37" s="95"/>
      <c r="Z37" s="75"/>
      <c r="AA37" s="94"/>
      <c r="AB37" s="67"/>
      <c r="AC37" s="95"/>
      <c r="AD37" s="68"/>
      <c r="AE37" s="96"/>
      <c r="AF37" s="73"/>
      <c r="AG37" s="95"/>
      <c r="AH37" s="74"/>
      <c r="AI37" s="96"/>
      <c r="AJ37" s="73"/>
      <c r="AK37" s="95"/>
      <c r="AL37" s="75"/>
      <c r="AM37" s="40"/>
      <c r="AN37" s="41"/>
      <c r="AO37" s="42"/>
      <c r="AQ37" s="284"/>
      <c r="AR37" s="270" t="s">
        <v>268</v>
      </c>
      <c r="AT37" s="397"/>
      <c r="AU37" s="156"/>
      <c r="AV37" s="134"/>
      <c r="AW37" s="147"/>
      <c r="AX37" s="148"/>
    </row>
    <row r="38" spans="1:50" ht="17.25" customHeight="1" x14ac:dyDescent="0.15">
      <c r="A38" s="320"/>
      <c r="B38" s="184"/>
      <c r="C38" s="182" t="s">
        <v>3</v>
      </c>
      <c r="D38" s="109" t="s">
        <v>11</v>
      </c>
      <c r="E38" s="110" t="s">
        <v>69</v>
      </c>
      <c r="F38" s="109">
        <v>2</v>
      </c>
      <c r="G38" s="94"/>
      <c r="H38" s="73"/>
      <c r="I38" s="95"/>
      <c r="J38" s="75"/>
      <c r="K38" s="94"/>
      <c r="L38" s="67"/>
      <c r="M38" s="95"/>
      <c r="N38" s="76"/>
      <c r="O38" s="94"/>
      <c r="P38" s="67"/>
      <c r="Q38" s="95"/>
      <c r="R38" s="68"/>
      <c r="S38" s="96"/>
      <c r="T38" s="73"/>
      <c r="U38" s="95"/>
      <c r="V38" s="74"/>
      <c r="W38" s="94"/>
      <c r="X38" s="73"/>
      <c r="Y38" s="95"/>
      <c r="Z38" s="75"/>
      <c r="AA38" s="94"/>
      <c r="AB38" s="67"/>
      <c r="AC38" s="95"/>
      <c r="AD38" s="68"/>
      <c r="AE38" s="96"/>
      <c r="AF38" s="73"/>
      <c r="AG38" s="95"/>
      <c r="AH38" s="74"/>
      <c r="AI38" s="96"/>
      <c r="AJ38" s="73"/>
      <c r="AK38" s="95"/>
      <c r="AL38" s="75"/>
      <c r="AM38" s="40"/>
      <c r="AN38" s="41"/>
      <c r="AO38" s="42"/>
      <c r="AQ38" s="284"/>
      <c r="AR38" s="270" t="s">
        <v>269</v>
      </c>
      <c r="AT38" s="397"/>
      <c r="AU38" s="156"/>
      <c r="AV38" s="134"/>
      <c r="AW38" s="147"/>
      <c r="AX38" s="148"/>
    </row>
    <row r="39" spans="1:50" ht="17.25" customHeight="1" x14ac:dyDescent="0.15">
      <c r="A39" s="320"/>
      <c r="B39" s="184" t="s">
        <v>140</v>
      </c>
      <c r="C39" s="182"/>
      <c r="D39" s="109" t="s">
        <v>11</v>
      </c>
      <c r="E39" s="110" t="s">
        <v>138</v>
      </c>
      <c r="F39" s="109">
        <v>2</v>
      </c>
      <c r="G39" s="94"/>
      <c r="H39" s="73"/>
      <c r="I39" s="95"/>
      <c r="J39" s="75"/>
      <c r="K39" s="94"/>
      <c r="L39" s="67"/>
      <c r="M39" s="95"/>
      <c r="N39" s="76"/>
      <c r="O39" s="94"/>
      <c r="P39" s="67"/>
      <c r="Q39" s="95"/>
      <c r="R39" s="68"/>
      <c r="S39" s="96"/>
      <c r="T39" s="73"/>
      <c r="U39" s="95"/>
      <c r="V39" s="74"/>
      <c r="W39" s="94"/>
      <c r="X39" s="73"/>
      <c r="Y39" s="95"/>
      <c r="Z39" s="75"/>
      <c r="AA39" s="94"/>
      <c r="AB39" s="67"/>
      <c r="AC39" s="95"/>
      <c r="AD39" s="68"/>
      <c r="AE39" s="96"/>
      <c r="AF39" s="73"/>
      <c r="AG39" s="95"/>
      <c r="AH39" s="74"/>
      <c r="AI39" s="96"/>
      <c r="AJ39" s="73"/>
      <c r="AK39" s="95"/>
      <c r="AL39" s="75"/>
      <c r="AM39" s="40"/>
      <c r="AN39" s="41"/>
      <c r="AO39" s="42"/>
      <c r="AQ39" s="284"/>
      <c r="AR39" s="270" t="s">
        <v>270</v>
      </c>
      <c r="AT39" s="397"/>
      <c r="AU39" s="156"/>
      <c r="AV39" s="134"/>
      <c r="AW39" s="147"/>
      <c r="AX39" s="148"/>
    </row>
    <row r="40" spans="1:50" ht="17.25" customHeight="1" x14ac:dyDescent="0.15">
      <c r="A40" s="320"/>
      <c r="B40" s="184"/>
      <c r="C40" s="182" t="s">
        <v>3</v>
      </c>
      <c r="D40" s="109" t="s">
        <v>11</v>
      </c>
      <c r="E40" s="110" t="s">
        <v>141</v>
      </c>
      <c r="F40" s="109">
        <v>1</v>
      </c>
      <c r="G40" s="94"/>
      <c r="H40" s="73"/>
      <c r="I40" s="95"/>
      <c r="J40" s="75"/>
      <c r="K40" s="94"/>
      <c r="L40" s="67"/>
      <c r="M40" s="95"/>
      <c r="N40" s="76"/>
      <c r="O40" s="94"/>
      <c r="P40" s="67"/>
      <c r="Q40" s="95"/>
      <c r="R40" s="68"/>
      <c r="S40" s="96"/>
      <c r="T40" s="73"/>
      <c r="U40" s="95"/>
      <c r="V40" s="74"/>
      <c r="W40" s="94"/>
      <c r="X40" s="73"/>
      <c r="Y40" s="95"/>
      <c r="Z40" s="75"/>
      <c r="AA40" s="94"/>
      <c r="AB40" s="67"/>
      <c r="AC40" s="95"/>
      <c r="AD40" s="68"/>
      <c r="AE40" s="96"/>
      <c r="AF40" s="73"/>
      <c r="AG40" s="95"/>
      <c r="AH40" s="74"/>
      <c r="AI40" s="96"/>
      <c r="AJ40" s="73"/>
      <c r="AK40" s="95"/>
      <c r="AL40" s="75"/>
      <c r="AM40" s="40"/>
      <c r="AN40" s="41"/>
      <c r="AO40" s="42"/>
      <c r="AQ40" s="278"/>
      <c r="AR40" s="254"/>
      <c r="AT40" s="397"/>
      <c r="AU40" s="156"/>
      <c r="AV40" s="134"/>
      <c r="AW40" s="147"/>
      <c r="AX40" s="148"/>
    </row>
    <row r="41" spans="1:50" ht="17.25" customHeight="1" x14ac:dyDescent="0.15">
      <c r="A41" s="320"/>
      <c r="B41" s="184"/>
      <c r="C41" s="182"/>
      <c r="D41" s="109" t="s">
        <v>11</v>
      </c>
      <c r="E41" s="110" t="s">
        <v>222</v>
      </c>
      <c r="F41" s="109">
        <v>2</v>
      </c>
      <c r="G41" s="94"/>
      <c r="H41" s="73"/>
      <c r="I41" s="95"/>
      <c r="J41" s="75"/>
      <c r="K41" s="94"/>
      <c r="L41" s="67"/>
      <c r="M41" s="95"/>
      <c r="N41" s="76"/>
      <c r="O41" s="94"/>
      <c r="P41" s="67"/>
      <c r="Q41" s="95"/>
      <c r="R41" s="68"/>
      <c r="S41" s="96"/>
      <c r="T41" s="73"/>
      <c r="U41" s="95"/>
      <c r="V41" s="74"/>
      <c r="W41" s="94"/>
      <c r="X41" s="73"/>
      <c r="Y41" s="95"/>
      <c r="Z41" s="75"/>
      <c r="AA41" s="94"/>
      <c r="AB41" s="67"/>
      <c r="AC41" s="95"/>
      <c r="AD41" s="68"/>
      <c r="AE41" s="96"/>
      <c r="AF41" s="73"/>
      <c r="AG41" s="95"/>
      <c r="AH41" s="74"/>
      <c r="AI41" s="96"/>
      <c r="AJ41" s="73"/>
      <c r="AK41" s="95"/>
      <c r="AL41" s="75"/>
      <c r="AM41" s="40"/>
      <c r="AN41" s="41"/>
      <c r="AO41" s="42"/>
      <c r="AQ41" s="269"/>
      <c r="AR41" s="278" t="s">
        <v>236</v>
      </c>
      <c r="AT41" s="397"/>
      <c r="AU41" s="156">
        <v>259152316103</v>
      </c>
      <c r="AV41" s="134" t="str">
        <f>E41</f>
        <v>建築設計Ⅳ</v>
      </c>
      <c r="AW41" s="147"/>
      <c r="AX41" s="148"/>
    </row>
    <row r="42" spans="1:50" ht="17.25" customHeight="1" x14ac:dyDescent="0.15">
      <c r="A42" s="320"/>
      <c r="B42" s="184" t="s">
        <v>3</v>
      </c>
      <c r="C42" s="182"/>
      <c r="D42" s="109" t="s">
        <v>11</v>
      </c>
      <c r="E42" s="110" t="s">
        <v>142</v>
      </c>
      <c r="F42" s="109">
        <v>2</v>
      </c>
      <c r="G42" s="94"/>
      <c r="H42" s="73"/>
      <c r="I42" s="95"/>
      <c r="J42" s="75"/>
      <c r="K42" s="94"/>
      <c r="L42" s="67"/>
      <c r="M42" s="95"/>
      <c r="N42" s="76"/>
      <c r="O42" s="94"/>
      <c r="P42" s="67"/>
      <c r="Q42" s="95"/>
      <c r="R42" s="68"/>
      <c r="S42" s="96"/>
      <c r="T42" s="73"/>
      <c r="U42" s="95"/>
      <c r="V42" s="74"/>
      <c r="W42" s="94"/>
      <c r="X42" s="73"/>
      <c r="Y42" s="95"/>
      <c r="Z42" s="75"/>
      <c r="AA42" s="94"/>
      <c r="AB42" s="67"/>
      <c r="AC42" s="95"/>
      <c r="AD42" s="68"/>
      <c r="AE42" s="96"/>
      <c r="AF42" s="73"/>
      <c r="AG42" s="95"/>
      <c r="AH42" s="74"/>
      <c r="AI42" s="96"/>
      <c r="AJ42" s="73"/>
      <c r="AK42" s="95"/>
      <c r="AL42" s="75"/>
      <c r="AM42" s="40"/>
      <c r="AN42" s="41"/>
      <c r="AO42" s="42"/>
      <c r="AQ42" s="257"/>
      <c r="AR42" s="257" t="s">
        <v>271</v>
      </c>
      <c r="AT42" s="397"/>
      <c r="AU42" s="156">
        <v>259752314116</v>
      </c>
      <c r="AV42" s="134" t="str">
        <f>E42</f>
        <v>建築と倫理</v>
      </c>
      <c r="AW42" s="147"/>
      <c r="AX42" s="148"/>
    </row>
    <row r="43" spans="1:50" ht="17.25" customHeight="1" x14ac:dyDescent="0.15">
      <c r="A43" s="320"/>
      <c r="B43" s="184"/>
      <c r="C43" s="182"/>
      <c r="D43" s="109" t="s">
        <v>143</v>
      </c>
      <c r="E43" s="110" t="s">
        <v>144</v>
      </c>
      <c r="F43" s="109">
        <v>1</v>
      </c>
      <c r="G43" s="94"/>
      <c r="H43" s="73"/>
      <c r="I43" s="95"/>
      <c r="J43" s="75"/>
      <c r="K43" s="94"/>
      <c r="L43" s="67"/>
      <c r="M43" s="95"/>
      <c r="N43" s="76"/>
      <c r="O43" s="94"/>
      <c r="P43" s="67"/>
      <c r="Q43" s="95"/>
      <c r="R43" s="68"/>
      <c r="S43" s="96"/>
      <c r="T43" s="73"/>
      <c r="U43" s="95"/>
      <c r="V43" s="74"/>
      <c r="W43" s="94"/>
      <c r="X43" s="73"/>
      <c r="Y43" s="95"/>
      <c r="Z43" s="75"/>
      <c r="AA43" s="94"/>
      <c r="AB43" s="67"/>
      <c r="AC43" s="95"/>
      <c r="AD43" s="68"/>
      <c r="AE43" s="96"/>
      <c r="AF43" s="73"/>
      <c r="AG43" s="95"/>
      <c r="AH43" s="74"/>
      <c r="AI43" s="96"/>
      <c r="AJ43" s="73"/>
      <c r="AK43" s="95"/>
      <c r="AL43" s="75"/>
      <c r="AM43" s="40"/>
      <c r="AN43" s="41"/>
      <c r="AO43" s="42"/>
      <c r="AQ43" s="256"/>
      <c r="AR43" s="256" t="s">
        <v>272</v>
      </c>
      <c r="AT43" s="397"/>
      <c r="AU43" s="156">
        <v>250052311102</v>
      </c>
      <c r="AV43" s="134" t="str">
        <f>E43</f>
        <v>建築法規</v>
      </c>
      <c r="AW43" s="147"/>
      <c r="AX43" s="148"/>
    </row>
    <row r="44" spans="1:50" ht="17.25" customHeight="1" x14ac:dyDescent="0.15">
      <c r="A44" s="320"/>
      <c r="B44" s="184"/>
      <c r="C44" s="182" t="s">
        <v>3</v>
      </c>
      <c r="D44" s="109" t="s">
        <v>143</v>
      </c>
      <c r="E44" s="110" t="s">
        <v>145</v>
      </c>
      <c r="F44" s="109">
        <v>6</v>
      </c>
      <c r="G44" s="94"/>
      <c r="H44" s="73"/>
      <c r="I44" s="95"/>
      <c r="J44" s="75"/>
      <c r="K44" s="94"/>
      <c r="L44" s="67"/>
      <c r="M44" s="95"/>
      <c r="N44" s="76"/>
      <c r="O44" s="94"/>
      <c r="P44" s="67"/>
      <c r="Q44" s="95"/>
      <c r="R44" s="68"/>
      <c r="S44" s="96"/>
      <c r="T44" s="73"/>
      <c r="U44" s="95"/>
      <c r="V44" s="74"/>
      <c r="W44" s="94"/>
      <c r="X44" s="73"/>
      <c r="Y44" s="95"/>
      <c r="Z44" s="75"/>
      <c r="AA44" s="94"/>
      <c r="AB44" s="67"/>
      <c r="AC44" s="95"/>
      <c r="AD44" s="68"/>
      <c r="AE44" s="96"/>
      <c r="AF44" s="73"/>
      <c r="AG44" s="95"/>
      <c r="AH44" s="74"/>
      <c r="AI44" s="96"/>
      <c r="AJ44" s="73"/>
      <c r="AK44" s="95"/>
      <c r="AL44" s="75"/>
      <c r="AM44" s="40"/>
      <c r="AN44" s="41"/>
      <c r="AO44" s="42"/>
      <c r="AQ44" s="278"/>
      <c r="AR44" s="278" t="s">
        <v>273</v>
      </c>
      <c r="AT44" s="397"/>
      <c r="AU44" s="156">
        <v>250223000110</v>
      </c>
      <c r="AV44" s="134" t="str">
        <f>E44</f>
        <v>卒業論文</v>
      </c>
      <c r="AW44" s="147"/>
      <c r="AX44" s="148"/>
    </row>
    <row r="45" spans="1:50" ht="17.25" customHeight="1" thickBot="1" x14ac:dyDescent="0.2">
      <c r="A45" s="335"/>
      <c r="B45" s="187" t="s">
        <v>3</v>
      </c>
      <c r="C45" s="183" t="s">
        <v>3</v>
      </c>
      <c r="D45" s="111" t="s">
        <v>143</v>
      </c>
      <c r="E45" s="112" t="s">
        <v>146</v>
      </c>
      <c r="F45" s="111">
        <v>2</v>
      </c>
      <c r="G45" s="94"/>
      <c r="H45" s="73"/>
      <c r="I45" s="95"/>
      <c r="J45" s="75"/>
      <c r="K45" s="94"/>
      <c r="L45" s="67"/>
      <c r="M45" s="95"/>
      <c r="N45" s="76"/>
      <c r="O45" s="94"/>
      <c r="P45" s="67"/>
      <c r="Q45" s="95"/>
      <c r="R45" s="68"/>
      <c r="S45" s="96"/>
      <c r="T45" s="73"/>
      <c r="U45" s="95"/>
      <c r="V45" s="74"/>
      <c r="W45" s="94"/>
      <c r="X45" s="73"/>
      <c r="Y45" s="95"/>
      <c r="Z45" s="75"/>
      <c r="AA45" s="94"/>
      <c r="AB45" s="67"/>
      <c r="AC45" s="95"/>
      <c r="AD45" s="68"/>
      <c r="AE45" s="96"/>
      <c r="AF45" s="73"/>
      <c r="AG45" s="95"/>
      <c r="AH45" s="74"/>
      <c r="AI45" s="96"/>
      <c r="AJ45" s="73"/>
      <c r="AK45" s="95"/>
      <c r="AL45" s="75"/>
      <c r="AM45" s="40"/>
      <c r="AN45" s="41"/>
      <c r="AO45" s="42"/>
      <c r="AQ45" s="278"/>
      <c r="AR45" s="278" t="s">
        <v>274</v>
      </c>
      <c r="AT45" s="397"/>
      <c r="AU45" s="156">
        <v>250072300025</v>
      </c>
      <c r="AV45" s="134" t="str">
        <f>E45</f>
        <v>卒業設計</v>
      </c>
      <c r="AW45" s="147"/>
      <c r="AX45" s="148"/>
    </row>
    <row r="46" spans="1:50" ht="17.25" customHeight="1" thickBot="1" x14ac:dyDescent="0.2">
      <c r="A46" s="332" t="s">
        <v>17</v>
      </c>
      <c r="B46" s="333"/>
      <c r="C46" s="333"/>
      <c r="D46" s="333"/>
      <c r="E46" s="333"/>
      <c r="F46" s="333"/>
      <c r="G46" s="69"/>
      <c r="H46" s="248">
        <f>SUM(H15:H45)</f>
        <v>0</v>
      </c>
      <c r="I46" s="70"/>
      <c r="J46" s="248">
        <f>SUM(J15:J45)</f>
        <v>0</v>
      </c>
      <c r="K46" s="69"/>
      <c r="L46" s="248">
        <f>SUM(L15:L45)</f>
        <v>0</v>
      </c>
      <c r="M46" s="70"/>
      <c r="N46" s="248">
        <f>SUM(N15:N45)</f>
        <v>0</v>
      </c>
      <c r="O46" s="69"/>
      <c r="P46" s="248">
        <f>SUM(P15:P45)</f>
        <v>0</v>
      </c>
      <c r="Q46" s="70"/>
      <c r="R46" s="248">
        <f>SUM(R15:R45)</f>
        <v>0</v>
      </c>
      <c r="S46" s="69"/>
      <c r="T46" s="248">
        <f>SUM(T15:T45)</f>
        <v>0</v>
      </c>
      <c r="U46" s="70"/>
      <c r="V46" s="248">
        <f>SUM(V15:V45)</f>
        <v>0</v>
      </c>
      <c r="W46" s="69"/>
      <c r="X46" s="248">
        <f>SUM(X15:X45)</f>
        <v>0</v>
      </c>
      <c r="Y46" s="70"/>
      <c r="Z46" s="248">
        <f>SUM(Z15:Z45)</f>
        <v>0</v>
      </c>
      <c r="AA46" s="69"/>
      <c r="AB46" s="248">
        <f>SUM(AB15:AB45)</f>
        <v>0</v>
      </c>
      <c r="AC46" s="70"/>
      <c r="AD46" s="248">
        <f>SUM(AD15:AD45)</f>
        <v>0</v>
      </c>
      <c r="AE46" s="69"/>
      <c r="AF46" s="248">
        <f>SUM(AF15:AF45)</f>
        <v>0</v>
      </c>
      <c r="AG46" s="70"/>
      <c r="AH46" s="248">
        <f>SUM(AH15:AH45)</f>
        <v>0</v>
      </c>
      <c r="AI46" s="69"/>
      <c r="AJ46" s="248">
        <f>SUM(AJ15:AJ45)</f>
        <v>0</v>
      </c>
      <c r="AK46" s="70"/>
      <c r="AL46" s="252">
        <f>SUM(AL15:AL45)</f>
        <v>0</v>
      </c>
      <c r="AM46" s="108">
        <f>SUM(G46,I46,K46,M46,O46,Q46,S46,U46,W46,Y46,AA46,AC46,AE46,AG46,AI46,AK46)</f>
        <v>0</v>
      </c>
      <c r="AN46" s="12">
        <v>59</v>
      </c>
      <c r="AO46" s="240">
        <f>SUM(H46,J46,L46,N46,P46,R46,T46,V46,X46,Z46,AB46,AD46,AF46,AH46,AJ46,AL46)</f>
        <v>0</v>
      </c>
      <c r="AQ46" s="278"/>
      <c r="AR46" s="278" t="s">
        <v>275</v>
      </c>
      <c r="AT46" s="6"/>
      <c r="AV46" s="13"/>
    </row>
    <row r="47" spans="1:50" s="9" customFormat="1" ht="17.25" customHeight="1" thickBot="1" x14ac:dyDescent="0.2">
      <c r="A47" s="8"/>
      <c r="B47" s="8"/>
      <c r="C47" s="4"/>
      <c r="D47" s="4"/>
      <c r="E47" s="1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6"/>
      <c r="AQ47" s="278"/>
      <c r="AR47" s="278" t="s">
        <v>276</v>
      </c>
      <c r="AT47" s="131"/>
      <c r="AU47" s="129"/>
      <c r="AV47" s="13"/>
      <c r="AW47" s="144"/>
      <c r="AX47" s="144"/>
    </row>
    <row r="48" spans="1:50" ht="17.25" customHeight="1" x14ac:dyDescent="0.15">
      <c r="A48" s="388" t="s">
        <v>166</v>
      </c>
      <c r="B48" s="385" t="s">
        <v>70</v>
      </c>
      <c r="C48" s="194"/>
      <c r="D48" s="115" t="s">
        <v>11</v>
      </c>
      <c r="E48" s="116" t="s">
        <v>147</v>
      </c>
      <c r="F48" s="191">
        <v>2</v>
      </c>
      <c r="G48" s="79"/>
      <c r="H48" s="61"/>
      <c r="I48" s="80"/>
      <c r="J48" s="62"/>
      <c r="K48" s="81"/>
      <c r="L48" s="61"/>
      <c r="M48" s="80"/>
      <c r="N48" s="61"/>
      <c r="O48" s="79"/>
      <c r="P48" s="61"/>
      <c r="Q48" s="80"/>
      <c r="R48" s="63"/>
      <c r="S48" s="79"/>
      <c r="T48" s="61"/>
      <c r="U48" s="80"/>
      <c r="V48" s="62"/>
      <c r="W48" s="79"/>
      <c r="X48" s="61"/>
      <c r="Y48" s="80"/>
      <c r="Z48" s="62"/>
      <c r="AA48" s="81"/>
      <c r="AB48" s="61"/>
      <c r="AC48" s="80"/>
      <c r="AD48" s="61"/>
      <c r="AE48" s="79"/>
      <c r="AF48" s="61"/>
      <c r="AG48" s="80"/>
      <c r="AH48" s="63"/>
      <c r="AI48" s="79"/>
      <c r="AJ48" s="61"/>
      <c r="AK48" s="80"/>
      <c r="AL48" s="63"/>
      <c r="AM48" s="253"/>
      <c r="AN48" s="38"/>
      <c r="AO48" s="39"/>
      <c r="AQ48" s="278"/>
      <c r="AR48" s="278" t="s">
        <v>277</v>
      </c>
      <c r="AT48" s="368" t="s">
        <v>70</v>
      </c>
      <c r="AU48" s="155">
        <v>259752314117</v>
      </c>
      <c r="AV48" s="135" t="str">
        <f>E48</f>
        <v>地域施設計画</v>
      </c>
      <c r="AW48" s="145"/>
      <c r="AX48" s="146"/>
    </row>
    <row r="49" spans="1:50" ht="17.25" customHeight="1" x14ac:dyDescent="0.15">
      <c r="A49" s="389"/>
      <c r="B49" s="386"/>
      <c r="C49" s="195"/>
      <c r="D49" s="109" t="s">
        <v>11</v>
      </c>
      <c r="E49" s="110" t="s">
        <v>148</v>
      </c>
      <c r="F49" s="192">
        <v>1</v>
      </c>
      <c r="G49" s="82"/>
      <c r="H49" s="64"/>
      <c r="I49" s="83"/>
      <c r="J49" s="65"/>
      <c r="K49" s="84"/>
      <c r="L49" s="64"/>
      <c r="M49" s="83"/>
      <c r="N49" s="64"/>
      <c r="O49" s="82"/>
      <c r="P49" s="64"/>
      <c r="Q49" s="83"/>
      <c r="R49" s="66"/>
      <c r="S49" s="82"/>
      <c r="T49" s="64"/>
      <c r="U49" s="83"/>
      <c r="V49" s="65"/>
      <c r="W49" s="94"/>
      <c r="X49" s="67"/>
      <c r="Y49" s="95"/>
      <c r="Z49" s="68"/>
      <c r="AA49" s="96"/>
      <c r="AB49" s="67"/>
      <c r="AC49" s="95"/>
      <c r="AD49" s="67"/>
      <c r="AE49" s="94"/>
      <c r="AF49" s="67"/>
      <c r="AG49" s="95"/>
      <c r="AH49" s="76"/>
      <c r="AI49" s="94"/>
      <c r="AJ49" s="67"/>
      <c r="AK49" s="95"/>
      <c r="AL49" s="76"/>
      <c r="AM49" s="40"/>
      <c r="AN49" s="50"/>
      <c r="AO49" s="51"/>
      <c r="AQ49" s="260"/>
      <c r="AT49" s="369"/>
      <c r="AU49" s="156">
        <v>259752314401</v>
      </c>
      <c r="AV49" s="134" t="str">
        <f>E49</f>
        <v>学外実習</v>
      </c>
      <c r="AW49" s="147"/>
      <c r="AX49" s="148"/>
    </row>
    <row r="50" spans="1:50" ht="17.25" customHeight="1" thickBot="1" x14ac:dyDescent="0.2">
      <c r="A50" s="389"/>
      <c r="B50" s="386"/>
      <c r="C50" s="196"/>
      <c r="D50" s="111" t="s">
        <v>11</v>
      </c>
      <c r="E50" s="112" t="s">
        <v>149</v>
      </c>
      <c r="F50" s="193">
        <v>2</v>
      </c>
      <c r="G50" s="82"/>
      <c r="H50" s="64"/>
      <c r="I50" s="83"/>
      <c r="J50" s="65"/>
      <c r="K50" s="84"/>
      <c r="L50" s="64"/>
      <c r="M50" s="83"/>
      <c r="N50" s="64"/>
      <c r="O50" s="82"/>
      <c r="P50" s="64"/>
      <c r="Q50" s="99"/>
      <c r="R50" s="66"/>
      <c r="S50" s="82"/>
      <c r="T50" s="64"/>
      <c r="U50" s="83"/>
      <c r="V50" s="65"/>
      <c r="W50" s="94"/>
      <c r="X50" s="67"/>
      <c r="Y50" s="95"/>
      <c r="Z50" s="68"/>
      <c r="AA50" s="96"/>
      <c r="AB50" s="67"/>
      <c r="AC50" s="95"/>
      <c r="AD50" s="67"/>
      <c r="AE50" s="94"/>
      <c r="AF50" s="67"/>
      <c r="AG50" s="99"/>
      <c r="AH50" s="76"/>
      <c r="AI50" s="94"/>
      <c r="AJ50" s="67"/>
      <c r="AK50" s="95"/>
      <c r="AL50" s="76"/>
      <c r="AM50" s="40"/>
      <c r="AN50" s="50"/>
      <c r="AO50" s="51"/>
      <c r="AQ50" s="261"/>
      <c r="AT50" s="369"/>
      <c r="AU50" s="156">
        <v>259752314113</v>
      </c>
      <c r="AV50" s="134" t="str">
        <f>E50</f>
        <v>地域環境史</v>
      </c>
      <c r="AW50" s="147"/>
      <c r="AX50" s="148"/>
    </row>
    <row r="51" spans="1:50" ht="17.25" customHeight="1" thickBot="1" x14ac:dyDescent="0.2">
      <c r="A51" s="389"/>
      <c r="B51" s="387"/>
      <c r="C51" s="333" t="s">
        <v>79</v>
      </c>
      <c r="D51" s="333"/>
      <c r="E51" s="333"/>
      <c r="F51" s="333"/>
      <c r="G51" s="69"/>
      <c r="H51" s="248">
        <f>SUM(H48:H50)</f>
        <v>0</v>
      </c>
      <c r="I51" s="70"/>
      <c r="J51" s="248">
        <f>SUM(J48:J50)</f>
        <v>0</v>
      </c>
      <c r="K51" s="69"/>
      <c r="L51" s="248">
        <f>SUM(L48:L50)</f>
        <v>0</v>
      </c>
      <c r="M51" s="70"/>
      <c r="N51" s="248">
        <f>SUM(N48:N50)</f>
        <v>0</v>
      </c>
      <c r="O51" s="69"/>
      <c r="P51" s="248">
        <f>SUM(P48:P50)</f>
        <v>0</v>
      </c>
      <c r="Q51" s="70"/>
      <c r="R51" s="248">
        <f>SUM(R48:R50)</f>
        <v>0</v>
      </c>
      <c r="S51" s="87"/>
      <c r="T51" s="248">
        <f>SUM(T48:T50)</f>
        <v>0</v>
      </c>
      <c r="U51" s="70"/>
      <c r="V51" s="248">
        <f>SUM(V48:V50)</f>
        <v>0</v>
      </c>
      <c r="W51" s="69"/>
      <c r="X51" s="248">
        <f>SUM(X48:X50)</f>
        <v>0</v>
      </c>
      <c r="Y51" s="70"/>
      <c r="Z51" s="248">
        <f>SUM(Z48:Z50)</f>
        <v>0</v>
      </c>
      <c r="AA51" s="69"/>
      <c r="AB51" s="248">
        <f>SUM(AB48:AB50)</f>
        <v>0</v>
      </c>
      <c r="AC51" s="70"/>
      <c r="AD51" s="248">
        <f>SUM(AD48:AD50)</f>
        <v>0</v>
      </c>
      <c r="AE51" s="69"/>
      <c r="AF51" s="248">
        <f>SUM(AF48:AF50)</f>
        <v>0</v>
      </c>
      <c r="AG51" s="70"/>
      <c r="AH51" s="248">
        <f>SUM(AH48:AH50)</f>
        <v>0</v>
      </c>
      <c r="AI51" s="69"/>
      <c r="AJ51" s="248">
        <f>SUM(AJ48:AJ50)</f>
        <v>0</v>
      </c>
      <c r="AK51" s="250"/>
      <c r="AL51" s="252">
        <f>SUM(AL48:AL50)</f>
        <v>0</v>
      </c>
      <c r="AM51" s="108">
        <f>SUM(G51,I51,K51,M51,O51,Q51,S51,U51,W51,Y51,AA51,AC51,AE51,AG51,AI51,AK51)</f>
        <v>0</v>
      </c>
      <c r="AN51" s="12">
        <v>2</v>
      </c>
      <c r="AO51" s="240">
        <f>SUM(H51,J51,L51,N51,P51,R51,T51,V51,X51,Z51,AB51,AD51,AF51,AH51,AJ51,AL51)</f>
        <v>0</v>
      </c>
      <c r="AQ51" s="261"/>
      <c r="AT51" s="398"/>
      <c r="AU51" s="138"/>
      <c r="AV51" s="139"/>
      <c r="AW51" s="151"/>
      <c r="AX51" s="152"/>
    </row>
    <row r="52" spans="1:50" ht="17.25" customHeight="1" x14ac:dyDescent="0.15">
      <c r="A52" s="389"/>
      <c r="B52" s="385" t="s">
        <v>71</v>
      </c>
      <c r="C52" s="194"/>
      <c r="D52" s="115" t="s">
        <v>11</v>
      </c>
      <c r="E52" s="116" t="s">
        <v>150</v>
      </c>
      <c r="F52" s="115">
        <v>2</v>
      </c>
      <c r="G52" s="79"/>
      <c r="H52" s="61"/>
      <c r="I52" s="80"/>
      <c r="J52" s="63"/>
      <c r="K52" s="79"/>
      <c r="L52" s="61"/>
      <c r="M52" s="80"/>
      <c r="N52" s="62"/>
      <c r="O52" s="79"/>
      <c r="P52" s="61"/>
      <c r="Q52" s="80"/>
      <c r="R52" s="63"/>
      <c r="S52" s="79"/>
      <c r="T52" s="61"/>
      <c r="U52" s="80"/>
      <c r="V52" s="62"/>
      <c r="W52" s="79"/>
      <c r="X52" s="61"/>
      <c r="Y52" s="80"/>
      <c r="Z52" s="63"/>
      <c r="AA52" s="79"/>
      <c r="AB52" s="61"/>
      <c r="AC52" s="80"/>
      <c r="AD52" s="62"/>
      <c r="AE52" s="79"/>
      <c r="AF52" s="61"/>
      <c r="AG52" s="80"/>
      <c r="AH52" s="63"/>
      <c r="AI52" s="79"/>
      <c r="AJ52" s="61"/>
      <c r="AK52" s="80"/>
      <c r="AL52" s="63"/>
      <c r="AM52" s="253"/>
      <c r="AN52" s="38"/>
      <c r="AO52" s="39"/>
      <c r="AQ52" s="261"/>
      <c r="AT52" s="368" t="s">
        <v>71</v>
      </c>
      <c r="AU52" s="155">
        <v>250223000102</v>
      </c>
      <c r="AV52" s="135" t="str">
        <f>E52</f>
        <v>環境計画Ⅱ</v>
      </c>
      <c r="AW52" s="145"/>
      <c r="AX52" s="146"/>
    </row>
    <row r="53" spans="1:50" ht="17.25" customHeight="1" x14ac:dyDescent="0.15">
      <c r="A53" s="389"/>
      <c r="B53" s="386"/>
      <c r="C53" s="195"/>
      <c r="D53" s="109" t="s">
        <v>11</v>
      </c>
      <c r="E53" s="110" t="s">
        <v>151</v>
      </c>
      <c r="F53" s="109">
        <v>2</v>
      </c>
      <c r="G53" s="82"/>
      <c r="H53" s="64"/>
      <c r="I53" s="83"/>
      <c r="J53" s="66"/>
      <c r="K53" s="82"/>
      <c r="L53" s="64"/>
      <c r="M53" s="83"/>
      <c r="N53" s="65"/>
      <c r="O53" s="82"/>
      <c r="P53" s="64"/>
      <c r="Q53" s="83"/>
      <c r="R53" s="66"/>
      <c r="S53" s="82"/>
      <c r="T53" s="64"/>
      <c r="U53" s="83"/>
      <c r="V53" s="65"/>
      <c r="W53" s="94"/>
      <c r="X53" s="67"/>
      <c r="Y53" s="95"/>
      <c r="Z53" s="76"/>
      <c r="AA53" s="94"/>
      <c r="AB53" s="67"/>
      <c r="AC53" s="95"/>
      <c r="AD53" s="68"/>
      <c r="AE53" s="94"/>
      <c r="AF53" s="67"/>
      <c r="AG53" s="95"/>
      <c r="AH53" s="76"/>
      <c r="AI53" s="94"/>
      <c r="AJ53" s="67"/>
      <c r="AK53" s="95"/>
      <c r="AL53" s="76"/>
      <c r="AM53" s="40"/>
      <c r="AN53" s="41"/>
      <c r="AO53" s="42"/>
      <c r="AQ53" s="261"/>
      <c r="AR53" s="256"/>
      <c r="AT53" s="369"/>
      <c r="AU53" s="156">
        <v>259752314106</v>
      </c>
      <c r="AV53" s="134" t="str">
        <f>E53</f>
        <v>環境工学Ⅱ</v>
      </c>
      <c r="AW53" s="147"/>
      <c r="AX53" s="148"/>
    </row>
    <row r="54" spans="1:50" ht="17.25" customHeight="1" x14ac:dyDescent="0.15">
      <c r="A54" s="389"/>
      <c r="B54" s="386"/>
      <c r="C54" s="195"/>
      <c r="D54" s="109" t="s">
        <v>11</v>
      </c>
      <c r="E54" s="110" t="s">
        <v>152</v>
      </c>
      <c r="F54" s="109">
        <v>2</v>
      </c>
      <c r="G54" s="82"/>
      <c r="H54" s="64"/>
      <c r="I54" s="83"/>
      <c r="J54" s="66"/>
      <c r="K54" s="82"/>
      <c r="L54" s="64"/>
      <c r="M54" s="83"/>
      <c r="N54" s="65"/>
      <c r="O54" s="82"/>
      <c r="P54" s="64"/>
      <c r="Q54" s="99"/>
      <c r="R54" s="66"/>
      <c r="S54" s="82"/>
      <c r="T54" s="64"/>
      <c r="U54" s="83"/>
      <c r="V54" s="65"/>
      <c r="W54" s="94"/>
      <c r="X54" s="67"/>
      <c r="Y54" s="95"/>
      <c r="Z54" s="76"/>
      <c r="AA54" s="94"/>
      <c r="AB54" s="67"/>
      <c r="AC54" s="95"/>
      <c r="AD54" s="68"/>
      <c r="AE54" s="94"/>
      <c r="AF54" s="67"/>
      <c r="AG54" s="99"/>
      <c r="AH54" s="76"/>
      <c r="AI54" s="94"/>
      <c r="AJ54" s="67"/>
      <c r="AK54" s="95"/>
      <c r="AL54" s="76"/>
      <c r="AM54" s="40"/>
      <c r="AN54" s="50"/>
      <c r="AO54" s="51"/>
      <c r="AQ54" s="261"/>
      <c r="AR54" s="256"/>
      <c r="AT54" s="369"/>
      <c r="AU54" s="156">
        <v>250223000150</v>
      </c>
      <c r="AV54" s="134" t="str">
        <f>E54</f>
        <v>設備計画Ⅱ</v>
      </c>
      <c r="AW54" s="147"/>
      <c r="AX54" s="148"/>
    </row>
    <row r="55" spans="1:50" ht="17.25" customHeight="1" thickBot="1" x14ac:dyDescent="0.2">
      <c r="A55" s="389"/>
      <c r="B55" s="386"/>
      <c r="C55" s="196"/>
      <c r="D55" s="111" t="s">
        <v>11</v>
      </c>
      <c r="E55" s="112" t="s">
        <v>72</v>
      </c>
      <c r="F55" s="111">
        <v>1</v>
      </c>
      <c r="G55" s="82"/>
      <c r="H55" s="64"/>
      <c r="I55" s="83"/>
      <c r="J55" s="66"/>
      <c r="K55" s="82"/>
      <c r="L55" s="64"/>
      <c r="M55" s="83"/>
      <c r="N55" s="65"/>
      <c r="O55" s="100"/>
      <c r="P55" s="64"/>
      <c r="Q55" s="83"/>
      <c r="R55" s="66"/>
      <c r="S55" s="82"/>
      <c r="T55" s="64"/>
      <c r="U55" s="83"/>
      <c r="V55" s="65"/>
      <c r="W55" s="94"/>
      <c r="X55" s="67"/>
      <c r="Y55" s="95"/>
      <c r="Z55" s="76"/>
      <c r="AA55" s="94"/>
      <c r="AB55" s="67"/>
      <c r="AC55" s="95"/>
      <c r="AD55" s="68"/>
      <c r="AE55" s="100"/>
      <c r="AF55" s="67"/>
      <c r="AG55" s="95"/>
      <c r="AH55" s="76"/>
      <c r="AI55" s="94"/>
      <c r="AJ55" s="67"/>
      <c r="AK55" s="95"/>
      <c r="AL55" s="76"/>
      <c r="AM55" s="40"/>
      <c r="AN55" s="50"/>
      <c r="AO55" s="51"/>
      <c r="AQ55" s="261"/>
      <c r="AR55" s="256"/>
      <c r="AT55" s="369"/>
      <c r="AU55" s="156">
        <v>250223000160</v>
      </c>
      <c r="AV55" s="134" t="str">
        <f>E55</f>
        <v>設備計画演習</v>
      </c>
      <c r="AW55" s="147"/>
      <c r="AX55" s="148"/>
    </row>
    <row r="56" spans="1:50" ht="17.25" customHeight="1" thickBot="1" x14ac:dyDescent="0.2">
      <c r="A56" s="389"/>
      <c r="B56" s="387"/>
      <c r="C56" s="333" t="s">
        <v>79</v>
      </c>
      <c r="D56" s="333"/>
      <c r="E56" s="333"/>
      <c r="F56" s="333"/>
      <c r="G56" s="69"/>
      <c r="H56" s="248">
        <f>SUM(H52:H55)</f>
        <v>0</v>
      </c>
      <c r="I56" s="70"/>
      <c r="J56" s="248">
        <f>SUM(J52:J55)</f>
        <v>0</v>
      </c>
      <c r="K56" s="69"/>
      <c r="L56" s="248">
        <f>SUM(L52:L55)</f>
        <v>0</v>
      </c>
      <c r="M56" s="70"/>
      <c r="N56" s="248">
        <f>SUM(N52:N55)</f>
        <v>0</v>
      </c>
      <c r="O56" s="69"/>
      <c r="P56" s="248">
        <f>SUM(P52:P55)</f>
        <v>0</v>
      </c>
      <c r="Q56" s="70"/>
      <c r="R56" s="248">
        <f>SUM(R52:R55)</f>
        <v>0</v>
      </c>
      <c r="S56" s="69"/>
      <c r="T56" s="248">
        <f>SUM(T52:T55)</f>
        <v>0</v>
      </c>
      <c r="U56" s="70"/>
      <c r="V56" s="248">
        <f>SUM(V52:V55)</f>
        <v>0</v>
      </c>
      <c r="W56" s="69"/>
      <c r="X56" s="248">
        <f>SUM(X52:X55)</f>
        <v>0</v>
      </c>
      <c r="Y56" s="70"/>
      <c r="Z56" s="248">
        <f>SUM(Z52:Z55)</f>
        <v>0</v>
      </c>
      <c r="AA56" s="69"/>
      <c r="AB56" s="248">
        <f>SUM(AB52:AB55)</f>
        <v>0</v>
      </c>
      <c r="AC56" s="70"/>
      <c r="AD56" s="248">
        <f>SUM(AD52:AD55)</f>
        <v>0</v>
      </c>
      <c r="AE56" s="69"/>
      <c r="AF56" s="248">
        <f>SUM(AF52:AF55)</f>
        <v>0</v>
      </c>
      <c r="AG56" s="70"/>
      <c r="AH56" s="248">
        <f>SUM(AH52:AH55)</f>
        <v>0</v>
      </c>
      <c r="AI56" s="69"/>
      <c r="AJ56" s="248">
        <f>SUM(AJ52:AJ55)</f>
        <v>0</v>
      </c>
      <c r="AK56" s="70"/>
      <c r="AL56" s="252">
        <f>SUM(AL52:AL55)</f>
        <v>0</v>
      </c>
      <c r="AM56" s="108">
        <f>SUM(G56,I56,K56,M56,O56,Q56,S56,U56,W56,Y56,AA56,AC56,AE56,AG56,AI56,AK56)</f>
        <v>0</v>
      </c>
      <c r="AN56" s="12">
        <v>4</v>
      </c>
      <c r="AO56" s="240">
        <f>SUM(H56,J56,L56,N56,P56,R56,T56,V56,X56,Z56,AB56,AD56,AF56,AH56,AJ56,AL56)</f>
        <v>0</v>
      </c>
      <c r="AQ56" s="261"/>
      <c r="AR56" s="256"/>
      <c r="AT56" s="370"/>
      <c r="AU56" s="133"/>
      <c r="AV56" s="137"/>
      <c r="AW56" s="149"/>
      <c r="AX56" s="150"/>
    </row>
    <row r="57" spans="1:50" ht="17.25" customHeight="1" x14ac:dyDescent="0.15">
      <c r="A57" s="389"/>
      <c r="B57" s="385" t="s">
        <v>73</v>
      </c>
      <c r="C57" s="197"/>
      <c r="D57" s="113" t="s">
        <v>11</v>
      </c>
      <c r="E57" s="188" t="s">
        <v>153</v>
      </c>
      <c r="F57" s="113">
        <v>1</v>
      </c>
      <c r="G57" s="79"/>
      <c r="H57" s="61"/>
      <c r="I57" s="80"/>
      <c r="J57" s="62"/>
      <c r="K57" s="81"/>
      <c r="L57" s="61"/>
      <c r="M57" s="80"/>
      <c r="N57" s="61"/>
      <c r="O57" s="79"/>
      <c r="P57" s="61"/>
      <c r="Q57" s="80"/>
      <c r="R57" s="63"/>
      <c r="S57" s="79"/>
      <c r="T57" s="61"/>
      <c r="U57" s="80"/>
      <c r="V57" s="62"/>
      <c r="W57" s="79"/>
      <c r="X57" s="61"/>
      <c r="Y57" s="80"/>
      <c r="Z57" s="62"/>
      <c r="AA57" s="81"/>
      <c r="AB57" s="61"/>
      <c r="AC57" s="80"/>
      <c r="AD57" s="61"/>
      <c r="AE57" s="79"/>
      <c r="AF57" s="61"/>
      <c r="AG57" s="80"/>
      <c r="AH57" s="63"/>
      <c r="AI57" s="79"/>
      <c r="AJ57" s="61"/>
      <c r="AK57" s="80"/>
      <c r="AL57" s="63"/>
      <c r="AM57" s="253"/>
      <c r="AN57" s="38"/>
      <c r="AO57" s="39"/>
      <c r="AQ57" s="261"/>
      <c r="AR57" s="256"/>
      <c r="AT57" s="399" t="s">
        <v>73</v>
      </c>
      <c r="AU57" s="158">
        <v>251330000005</v>
      </c>
      <c r="AV57" s="140" t="str">
        <f t="shared" ref="AV57:AV68" si="1">E57</f>
        <v>建築デジタルデザイン論</v>
      </c>
      <c r="AW57" s="153"/>
      <c r="AX57" s="154"/>
    </row>
    <row r="58" spans="1:50" ht="17.25" customHeight="1" x14ac:dyDescent="0.15">
      <c r="A58" s="389"/>
      <c r="B58" s="386"/>
      <c r="C58" s="195"/>
      <c r="D58" s="109" t="s">
        <v>11</v>
      </c>
      <c r="E58" s="110" t="s">
        <v>226</v>
      </c>
      <c r="F58" s="109">
        <v>1</v>
      </c>
      <c r="G58" s="82"/>
      <c r="H58" s="64"/>
      <c r="I58" s="83"/>
      <c r="J58" s="65"/>
      <c r="K58" s="84"/>
      <c r="L58" s="64"/>
      <c r="M58" s="83"/>
      <c r="N58" s="64"/>
      <c r="O58" s="82"/>
      <c r="P58" s="64"/>
      <c r="Q58" s="83"/>
      <c r="R58" s="66"/>
      <c r="S58" s="82"/>
      <c r="T58" s="64"/>
      <c r="U58" s="83"/>
      <c r="V58" s="65"/>
      <c r="W58" s="94"/>
      <c r="X58" s="67"/>
      <c r="Y58" s="95"/>
      <c r="Z58" s="68"/>
      <c r="AA58" s="96"/>
      <c r="AB58" s="67"/>
      <c r="AC58" s="95"/>
      <c r="AD58" s="67"/>
      <c r="AE58" s="94"/>
      <c r="AF58" s="67"/>
      <c r="AG58" s="95"/>
      <c r="AH58" s="76"/>
      <c r="AI58" s="94"/>
      <c r="AJ58" s="67"/>
      <c r="AK58" s="95"/>
      <c r="AL58" s="76"/>
      <c r="AM58" s="40"/>
      <c r="AN58" s="50"/>
      <c r="AO58" s="51"/>
      <c r="AQ58" s="261"/>
      <c r="AR58" s="256"/>
      <c r="AT58" s="369"/>
      <c r="AU58" s="156">
        <v>259752313119</v>
      </c>
      <c r="AV58" s="134" t="str">
        <f t="shared" si="1"/>
        <v>構造力学演習Ⅰ</v>
      </c>
      <c r="AW58" s="147"/>
      <c r="AX58" s="148"/>
    </row>
    <row r="59" spans="1:50" ht="17.25" customHeight="1" x14ac:dyDescent="0.15">
      <c r="A59" s="389"/>
      <c r="B59" s="386"/>
      <c r="C59" s="198"/>
      <c r="D59" s="117" t="s">
        <v>11</v>
      </c>
      <c r="E59" s="118" t="s">
        <v>74</v>
      </c>
      <c r="F59" s="117">
        <v>2</v>
      </c>
      <c r="G59" s="82"/>
      <c r="H59" s="64"/>
      <c r="I59" s="83"/>
      <c r="J59" s="65"/>
      <c r="K59" s="84"/>
      <c r="L59" s="64"/>
      <c r="M59" s="83"/>
      <c r="N59" s="64"/>
      <c r="O59" s="82"/>
      <c r="P59" s="64"/>
      <c r="Q59" s="99"/>
      <c r="R59" s="66"/>
      <c r="S59" s="82"/>
      <c r="T59" s="64"/>
      <c r="U59" s="83"/>
      <c r="V59" s="65"/>
      <c r="W59" s="94"/>
      <c r="X59" s="67"/>
      <c r="Y59" s="95"/>
      <c r="Z59" s="68"/>
      <c r="AA59" s="96"/>
      <c r="AB59" s="67"/>
      <c r="AC59" s="95"/>
      <c r="AD59" s="67"/>
      <c r="AE59" s="94"/>
      <c r="AF59" s="67"/>
      <c r="AG59" s="99"/>
      <c r="AH59" s="76"/>
      <c r="AI59" s="94"/>
      <c r="AJ59" s="67"/>
      <c r="AK59" s="95"/>
      <c r="AL59" s="76"/>
      <c r="AM59" s="40"/>
      <c r="AN59" s="50"/>
      <c r="AO59" s="51"/>
      <c r="AQ59" s="261"/>
      <c r="AR59" s="256"/>
      <c r="AT59" s="369"/>
      <c r="AU59" s="156">
        <v>259752311201</v>
      </c>
      <c r="AV59" s="134" t="str">
        <f t="shared" si="1"/>
        <v>建築デザイン</v>
      </c>
      <c r="AW59" s="147"/>
      <c r="AX59" s="148"/>
    </row>
    <row r="60" spans="1:50" ht="17.25" customHeight="1" x14ac:dyDescent="0.15">
      <c r="A60" s="389"/>
      <c r="B60" s="386"/>
      <c r="C60" s="195"/>
      <c r="D60" s="109" t="s">
        <v>11</v>
      </c>
      <c r="E60" s="110" t="s">
        <v>154</v>
      </c>
      <c r="F60" s="109">
        <v>1</v>
      </c>
      <c r="G60" s="82"/>
      <c r="H60" s="64"/>
      <c r="I60" s="83"/>
      <c r="J60" s="65"/>
      <c r="K60" s="84"/>
      <c r="L60" s="64"/>
      <c r="M60" s="83"/>
      <c r="N60" s="64"/>
      <c r="O60" s="100"/>
      <c r="P60" s="64"/>
      <c r="Q60" s="83"/>
      <c r="R60" s="66"/>
      <c r="S60" s="82"/>
      <c r="T60" s="64"/>
      <c r="U60" s="83"/>
      <c r="V60" s="65"/>
      <c r="W60" s="94"/>
      <c r="X60" s="67"/>
      <c r="Y60" s="95"/>
      <c r="Z60" s="68"/>
      <c r="AA60" s="96"/>
      <c r="AB60" s="67"/>
      <c r="AC60" s="95"/>
      <c r="AD60" s="67"/>
      <c r="AE60" s="100"/>
      <c r="AF60" s="67"/>
      <c r="AG60" s="95"/>
      <c r="AH60" s="76"/>
      <c r="AI60" s="94"/>
      <c r="AJ60" s="67"/>
      <c r="AK60" s="95"/>
      <c r="AL60" s="76"/>
      <c r="AM60" s="40"/>
      <c r="AN60" s="50"/>
      <c r="AO60" s="51"/>
      <c r="AQ60" s="261"/>
      <c r="AR60" s="256"/>
      <c r="AT60" s="369"/>
      <c r="AU60" s="156">
        <v>259752311202</v>
      </c>
      <c r="AV60" s="134" t="str">
        <f t="shared" si="1"/>
        <v>構造力学演習Ⅱ</v>
      </c>
      <c r="AW60" s="147"/>
      <c r="AX60" s="148"/>
    </row>
    <row r="61" spans="1:50" ht="17.25" customHeight="1" x14ac:dyDescent="0.15">
      <c r="A61" s="389"/>
      <c r="B61" s="386"/>
      <c r="C61" s="195"/>
      <c r="D61" s="109" t="s">
        <v>11</v>
      </c>
      <c r="E61" s="110" t="s">
        <v>155</v>
      </c>
      <c r="F61" s="109">
        <v>2</v>
      </c>
      <c r="G61" s="82"/>
      <c r="H61" s="64"/>
      <c r="I61" s="83"/>
      <c r="J61" s="65"/>
      <c r="K61" s="84"/>
      <c r="L61" s="64"/>
      <c r="M61" s="83"/>
      <c r="N61" s="64"/>
      <c r="O61" s="82"/>
      <c r="P61" s="64"/>
      <c r="Q61" s="83"/>
      <c r="R61" s="66"/>
      <c r="S61" s="82"/>
      <c r="T61" s="64"/>
      <c r="U61" s="83"/>
      <c r="V61" s="65"/>
      <c r="W61" s="94"/>
      <c r="X61" s="67"/>
      <c r="Y61" s="95"/>
      <c r="Z61" s="68"/>
      <c r="AA61" s="96"/>
      <c r="AB61" s="67"/>
      <c r="AC61" s="95"/>
      <c r="AD61" s="67"/>
      <c r="AE61" s="94"/>
      <c r="AF61" s="67"/>
      <c r="AG61" s="95"/>
      <c r="AH61" s="76"/>
      <c r="AI61" s="94"/>
      <c r="AJ61" s="67"/>
      <c r="AK61" s="95"/>
      <c r="AL61" s="76"/>
      <c r="AM61" s="40"/>
      <c r="AN61" s="50"/>
      <c r="AO61" s="51"/>
      <c r="AQ61" s="261"/>
      <c r="AR61" s="256"/>
      <c r="AT61" s="369"/>
      <c r="AU61" s="156">
        <v>259132312101</v>
      </c>
      <c r="AV61" s="134" t="str">
        <f t="shared" si="1"/>
        <v>構造力学Ⅲ</v>
      </c>
      <c r="AW61" s="147"/>
      <c r="AX61" s="148"/>
    </row>
    <row r="62" spans="1:50" ht="17.25" customHeight="1" x14ac:dyDescent="0.15">
      <c r="A62" s="389"/>
      <c r="B62" s="386"/>
      <c r="C62" s="195"/>
      <c r="D62" s="109" t="s">
        <v>11</v>
      </c>
      <c r="E62" s="119" t="s">
        <v>156</v>
      </c>
      <c r="F62" s="109">
        <v>2</v>
      </c>
      <c r="G62" s="82"/>
      <c r="H62" s="64"/>
      <c r="I62" s="83"/>
      <c r="J62" s="65"/>
      <c r="K62" s="84"/>
      <c r="L62" s="64"/>
      <c r="M62" s="83"/>
      <c r="N62" s="64"/>
      <c r="O62" s="82"/>
      <c r="P62" s="64"/>
      <c r="Q62" s="83"/>
      <c r="R62" s="66"/>
      <c r="S62" s="82"/>
      <c r="T62" s="64"/>
      <c r="U62" s="83"/>
      <c r="V62" s="65"/>
      <c r="W62" s="94"/>
      <c r="X62" s="67"/>
      <c r="Y62" s="95"/>
      <c r="Z62" s="68"/>
      <c r="AA62" s="96"/>
      <c r="AB62" s="67"/>
      <c r="AC62" s="95"/>
      <c r="AD62" s="67"/>
      <c r="AE62" s="94"/>
      <c r="AF62" s="67"/>
      <c r="AG62" s="95"/>
      <c r="AH62" s="76"/>
      <c r="AI62" s="94"/>
      <c r="AJ62" s="67"/>
      <c r="AK62" s="95"/>
      <c r="AL62" s="76"/>
      <c r="AM62" s="40"/>
      <c r="AN62" s="50"/>
      <c r="AO62" s="51"/>
      <c r="AQ62" s="261"/>
      <c r="AR62" s="256"/>
      <c r="AT62" s="369"/>
      <c r="AU62" s="156">
        <v>250523000101</v>
      </c>
      <c r="AV62" s="134" t="str">
        <f t="shared" si="1"/>
        <v>建築材料の科学</v>
      </c>
      <c r="AW62" s="147"/>
      <c r="AX62" s="148"/>
    </row>
    <row r="63" spans="1:50" ht="17.25" customHeight="1" x14ac:dyDescent="0.15">
      <c r="A63" s="389"/>
      <c r="B63" s="386"/>
      <c r="C63" s="195"/>
      <c r="D63" s="109" t="s">
        <v>11</v>
      </c>
      <c r="E63" s="110" t="s">
        <v>228</v>
      </c>
      <c r="F63" s="120">
        <v>1</v>
      </c>
      <c r="G63" s="94"/>
      <c r="H63" s="67"/>
      <c r="I63" s="95"/>
      <c r="J63" s="68"/>
      <c r="K63" s="96"/>
      <c r="L63" s="67"/>
      <c r="M63" s="95"/>
      <c r="N63" s="67"/>
      <c r="O63" s="94"/>
      <c r="P63" s="67"/>
      <c r="Q63" s="95"/>
      <c r="R63" s="76"/>
      <c r="S63" s="94"/>
      <c r="T63" s="67"/>
      <c r="U63" s="95"/>
      <c r="V63" s="68"/>
      <c r="W63" s="94"/>
      <c r="X63" s="67"/>
      <c r="Y63" s="95"/>
      <c r="Z63" s="68"/>
      <c r="AA63" s="96"/>
      <c r="AB63" s="67"/>
      <c r="AC63" s="95"/>
      <c r="AD63" s="67"/>
      <c r="AE63" s="94"/>
      <c r="AF63" s="67"/>
      <c r="AG63" s="95"/>
      <c r="AH63" s="76"/>
      <c r="AI63" s="94"/>
      <c r="AJ63" s="67"/>
      <c r="AK63" s="95"/>
      <c r="AL63" s="76"/>
      <c r="AM63" s="40"/>
      <c r="AN63" s="50"/>
      <c r="AO63" s="51"/>
      <c r="AQ63" s="261"/>
      <c r="AR63" s="256"/>
      <c r="AT63" s="369"/>
      <c r="AU63" s="156">
        <v>250072300005</v>
      </c>
      <c r="AV63" s="134" t="str">
        <f t="shared" si="1"/>
        <v>建築実験</v>
      </c>
      <c r="AW63" s="147"/>
      <c r="AX63" s="148"/>
    </row>
    <row r="64" spans="1:50" ht="17.25" customHeight="1" x14ac:dyDescent="0.15">
      <c r="A64" s="389"/>
      <c r="B64" s="386"/>
      <c r="C64" s="199"/>
      <c r="D64" s="121" t="s">
        <v>157</v>
      </c>
      <c r="E64" s="110" t="s">
        <v>75</v>
      </c>
      <c r="F64" s="109">
        <v>1</v>
      </c>
      <c r="G64" s="94"/>
      <c r="H64" s="67"/>
      <c r="I64" s="95"/>
      <c r="J64" s="68"/>
      <c r="K64" s="96"/>
      <c r="L64" s="67"/>
      <c r="M64" s="95"/>
      <c r="N64" s="67"/>
      <c r="O64" s="94"/>
      <c r="P64" s="67"/>
      <c r="Q64" s="95"/>
      <c r="R64" s="76"/>
      <c r="S64" s="94"/>
      <c r="T64" s="67"/>
      <c r="U64" s="95"/>
      <c r="V64" s="68"/>
      <c r="W64" s="94"/>
      <c r="X64" s="67"/>
      <c r="Y64" s="95"/>
      <c r="Z64" s="68"/>
      <c r="AA64" s="96"/>
      <c r="AB64" s="67"/>
      <c r="AC64" s="95"/>
      <c r="AD64" s="67"/>
      <c r="AE64" s="94"/>
      <c r="AF64" s="67"/>
      <c r="AG64" s="95"/>
      <c r="AH64" s="76"/>
      <c r="AI64" s="94"/>
      <c r="AJ64" s="67"/>
      <c r="AK64" s="95"/>
      <c r="AL64" s="76"/>
      <c r="AM64" s="40"/>
      <c r="AN64" s="50"/>
      <c r="AO64" s="51"/>
      <c r="AQ64" s="255"/>
      <c r="AR64" s="256"/>
      <c r="AT64" s="369"/>
      <c r="AU64" s="156">
        <v>259752313301</v>
      </c>
      <c r="AV64" s="134" t="str">
        <f t="shared" si="1"/>
        <v>プログラミング演習</v>
      </c>
      <c r="AW64" s="147"/>
      <c r="AX64" s="148"/>
    </row>
    <row r="65" spans="1:50" ht="17.25" customHeight="1" x14ac:dyDescent="0.15">
      <c r="A65" s="389"/>
      <c r="B65" s="386"/>
      <c r="C65" s="197"/>
      <c r="D65" s="113" t="s">
        <v>11</v>
      </c>
      <c r="E65" s="110" t="s">
        <v>229</v>
      </c>
      <c r="F65" s="109">
        <v>2</v>
      </c>
      <c r="G65" s="94"/>
      <c r="H65" s="67"/>
      <c r="I65" s="95"/>
      <c r="J65" s="68"/>
      <c r="K65" s="96"/>
      <c r="L65" s="67"/>
      <c r="M65" s="95"/>
      <c r="N65" s="67"/>
      <c r="O65" s="94"/>
      <c r="P65" s="67"/>
      <c r="Q65" s="95"/>
      <c r="R65" s="76"/>
      <c r="S65" s="94"/>
      <c r="T65" s="67"/>
      <c r="U65" s="95"/>
      <c r="V65" s="68"/>
      <c r="W65" s="94"/>
      <c r="X65" s="67"/>
      <c r="Y65" s="95"/>
      <c r="Z65" s="68"/>
      <c r="AA65" s="96"/>
      <c r="AB65" s="67"/>
      <c r="AC65" s="95"/>
      <c r="AD65" s="67"/>
      <c r="AE65" s="94"/>
      <c r="AF65" s="67"/>
      <c r="AG65" s="95"/>
      <c r="AH65" s="76"/>
      <c r="AI65" s="94"/>
      <c r="AJ65" s="67"/>
      <c r="AK65" s="95"/>
      <c r="AL65" s="76"/>
      <c r="AM65" s="40"/>
      <c r="AN65" s="50"/>
      <c r="AO65" s="51"/>
      <c r="AQ65" s="261"/>
      <c r="AR65" s="256"/>
      <c r="AT65" s="369"/>
      <c r="AU65" s="156">
        <v>259742311201</v>
      </c>
      <c r="AV65" s="134" t="str">
        <f t="shared" si="1"/>
        <v>基礎構造</v>
      </c>
      <c r="AW65" s="147"/>
      <c r="AX65" s="148"/>
    </row>
    <row r="66" spans="1:50" ht="17.25" customHeight="1" x14ac:dyDescent="0.15">
      <c r="A66" s="389"/>
      <c r="B66" s="386"/>
      <c r="C66" s="195"/>
      <c r="D66" s="109" t="s">
        <v>11</v>
      </c>
      <c r="E66" s="110" t="s">
        <v>227</v>
      </c>
      <c r="F66" s="121">
        <v>2</v>
      </c>
      <c r="G66" s="94"/>
      <c r="H66" s="67"/>
      <c r="I66" s="95"/>
      <c r="J66" s="68"/>
      <c r="K66" s="96"/>
      <c r="L66" s="67"/>
      <c r="M66" s="95"/>
      <c r="N66" s="67"/>
      <c r="O66" s="94"/>
      <c r="P66" s="67"/>
      <c r="Q66" s="95"/>
      <c r="R66" s="76"/>
      <c r="S66" s="94"/>
      <c r="T66" s="67"/>
      <c r="U66" s="95"/>
      <c r="V66" s="68"/>
      <c r="W66" s="94"/>
      <c r="X66" s="67"/>
      <c r="Y66" s="95"/>
      <c r="Z66" s="68"/>
      <c r="AA66" s="96"/>
      <c r="AB66" s="67"/>
      <c r="AC66" s="95"/>
      <c r="AD66" s="67"/>
      <c r="AE66" s="94"/>
      <c r="AF66" s="67"/>
      <c r="AG66" s="95"/>
      <c r="AH66" s="76"/>
      <c r="AI66" s="94"/>
      <c r="AJ66" s="67"/>
      <c r="AK66" s="95"/>
      <c r="AL66" s="76"/>
      <c r="AM66" s="40"/>
      <c r="AN66" s="50"/>
      <c r="AO66" s="51"/>
      <c r="AP66" s="9"/>
      <c r="AR66" s="258"/>
      <c r="AT66" s="369"/>
      <c r="AU66" s="156">
        <v>259152312103</v>
      </c>
      <c r="AV66" s="134" t="str">
        <f t="shared" si="1"/>
        <v>構造設計</v>
      </c>
      <c r="AW66" s="147"/>
      <c r="AX66" s="148"/>
    </row>
    <row r="67" spans="1:50" ht="17.25" customHeight="1" x14ac:dyDescent="0.15">
      <c r="A67" s="389"/>
      <c r="B67" s="386"/>
      <c r="C67" s="195"/>
      <c r="D67" s="109" t="s">
        <v>11</v>
      </c>
      <c r="E67" s="109" t="s">
        <v>158</v>
      </c>
      <c r="F67" s="109">
        <v>1</v>
      </c>
      <c r="G67" s="82"/>
      <c r="H67" s="64"/>
      <c r="I67" s="83"/>
      <c r="J67" s="65"/>
      <c r="K67" s="84"/>
      <c r="L67" s="64"/>
      <c r="M67" s="83"/>
      <c r="N67" s="64"/>
      <c r="O67" s="82"/>
      <c r="P67" s="64"/>
      <c r="Q67" s="99"/>
      <c r="R67" s="66"/>
      <c r="S67" s="82"/>
      <c r="T67" s="64"/>
      <c r="U67" s="83"/>
      <c r="V67" s="65"/>
      <c r="W67" s="94"/>
      <c r="X67" s="67"/>
      <c r="Y67" s="95"/>
      <c r="Z67" s="68"/>
      <c r="AA67" s="96"/>
      <c r="AB67" s="67"/>
      <c r="AC67" s="95"/>
      <c r="AD67" s="67"/>
      <c r="AE67" s="94"/>
      <c r="AF67" s="67"/>
      <c r="AG67" s="99"/>
      <c r="AH67" s="76"/>
      <c r="AI67" s="94"/>
      <c r="AJ67" s="67"/>
      <c r="AK67" s="95"/>
      <c r="AL67" s="76"/>
      <c r="AM67" s="40"/>
      <c r="AN67" s="50"/>
      <c r="AO67" s="51"/>
      <c r="AQ67" s="261"/>
      <c r="AR67" s="256"/>
      <c r="AT67" s="369"/>
      <c r="AU67" s="141">
        <v>250072300001</v>
      </c>
      <c r="AV67" s="134" t="str">
        <f t="shared" si="1"/>
        <v>鉄筋コンクリート構造演習</v>
      </c>
      <c r="AW67" s="147" t="s">
        <v>83</v>
      </c>
      <c r="AX67" s="394" t="s">
        <v>84</v>
      </c>
    </row>
    <row r="68" spans="1:50" ht="17.25" customHeight="1" thickBot="1" x14ac:dyDescent="0.2">
      <c r="A68" s="389"/>
      <c r="B68" s="386"/>
      <c r="C68" s="195"/>
      <c r="D68" s="109" t="s">
        <v>11</v>
      </c>
      <c r="E68" s="110" t="s">
        <v>159</v>
      </c>
      <c r="F68" s="109">
        <v>1</v>
      </c>
      <c r="G68" s="82"/>
      <c r="H68" s="64"/>
      <c r="I68" s="83"/>
      <c r="J68" s="65"/>
      <c r="K68" s="84"/>
      <c r="L68" s="64"/>
      <c r="M68" s="83"/>
      <c r="N68" s="64"/>
      <c r="O68" s="82"/>
      <c r="P68" s="64"/>
      <c r="Q68" s="83"/>
      <c r="R68" s="66"/>
      <c r="S68" s="82"/>
      <c r="T68" s="64"/>
      <c r="U68" s="83"/>
      <c r="V68" s="65"/>
      <c r="W68" s="94"/>
      <c r="X68" s="67"/>
      <c r="Y68" s="95"/>
      <c r="Z68" s="68"/>
      <c r="AA68" s="96"/>
      <c r="AB68" s="67"/>
      <c r="AC68" s="95"/>
      <c r="AD68" s="67"/>
      <c r="AE68" s="94"/>
      <c r="AF68" s="67"/>
      <c r="AG68" s="95"/>
      <c r="AH68" s="76"/>
      <c r="AI68" s="94"/>
      <c r="AJ68" s="67"/>
      <c r="AK68" s="95"/>
      <c r="AL68" s="76"/>
      <c r="AM68" s="40"/>
      <c r="AN68" s="50"/>
      <c r="AO68" s="51"/>
      <c r="AQ68" s="261"/>
      <c r="AR68" s="256"/>
      <c r="AT68" s="369"/>
      <c r="AU68" s="156">
        <v>250223010041</v>
      </c>
      <c r="AV68" s="134" t="str">
        <f t="shared" si="1"/>
        <v>インターンシップ</v>
      </c>
      <c r="AW68" s="147"/>
      <c r="AX68" s="395"/>
    </row>
    <row r="69" spans="1:50" ht="17.25" customHeight="1" thickBot="1" x14ac:dyDescent="0.2">
      <c r="A69" s="390"/>
      <c r="B69" s="387"/>
      <c r="C69" s="333" t="s">
        <v>79</v>
      </c>
      <c r="D69" s="333"/>
      <c r="E69" s="333"/>
      <c r="F69" s="333"/>
      <c r="G69" s="69"/>
      <c r="H69" s="248">
        <f>SUM(H57:H68)</f>
        <v>0</v>
      </c>
      <c r="I69" s="70"/>
      <c r="J69" s="248">
        <f>SUM(J57:J68)</f>
        <v>0</v>
      </c>
      <c r="K69" s="69"/>
      <c r="L69" s="248">
        <f>SUM(L57:L68)</f>
        <v>0</v>
      </c>
      <c r="M69" s="70"/>
      <c r="N69" s="248">
        <f>SUM(N57:N68)</f>
        <v>0</v>
      </c>
      <c r="O69" s="69"/>
      <c r="P69" s="248">
        <f>SUM(P57:P68)</f>
        <v>0</v>
      </c>
      <c r="Q69" s="70"/>
      <c r="R69" s="248">
        <f>SUM(R57:R68)</f>
        <v>0</v>
      </c>
      <c r="S69" s="69"/>
      <c r="T69" s="248">
        <f>SUM(T57:T68)</f>
        <v>0</v>
      </c>
      <c r="U69" s="70"/>
      <c r="V69" s="248">
        <f>SUM(V57:V68)</f>
        <v>0</v>
      </c>
      <c r="W69" s="69"/>
      <c r="X69" s="248">
        <f>SUM(X57:X68)</f>
        <v>0</v>
      </c>
      <c r="Y69" s="70"/>
      <c r="Z69" s="248">
        <f>SUM(Z57:Z68)</f>
        <v>0</v>
      </c>
      <c r="AA69" s="69"/>
      <c r="AB69" s="248">
        <f>SUM(AB57:AB68)</f>
        <v>0</v>
      </c>
      <c r="AC69" s="70"/>
      <c r="AD69" s="248">
        <f>SUM(AD57:AD68)</f>
        <v>0</v>
      </c>
      <c r="AE69" s="69"/>
      <c r="AF69" s="248">
        <f>SUM(AF57:AF68)</f>
        <v>0</v>
      </c>
      <c r="AG69" s="70"/>
      <c r="AH69" s="248">
        <f>SUM(AH57:AH68)</f>
        <v>0</v>
      </c>
      <c r="AI69" s="69"/>
      <c r="AJ69" s="248">
        <f>SUM(AJ57:AJ68)</f>
        <v>0</v>
      </c>
      <c r="AK69" s="70"/>
      <c r="AL69" s="252">
        <f>SUM(AL57:AL68)</f>
        <v>0</v>
      </c>
      <c r="AM69" s="108">
        <f>SUM(G69,I69,K69,M69,O69,Q69,S69,U69,W69,Y69,AA69,AC69,AE69,AG69,AI69,AK69)</f>
        <v>0</v>
      </c>
      <c r="AN69" s="12">
        <v>8</v>
      </c>
      <c r="AO69" s="240">
        <f>SUM(H69,J69,L69,N69,P69,R69,T69,V69,X69,Z69,AB69,AD69,AF69,AH69,AJ69,AL69)</f>
        <v>0</v>
      </c>
      <c r="AQ69" s="261"/>
      <c r="AR69" s="256"/>
      <c r="AT69" s="370"/>
      <c r="AU69" s="133"/>
      <c r="AV69" s="137"/>
      <c r="AW69" s="149"/>
      <c r="AX69" s="150"/>
    </row>
    <row r="70" spans="1:50" ht="17.25" customHeight="1" thickBot="1" x14ac:dyDescent="0.2">
      <c r="A70" s="332" t="s">
        <v>78</v>
      </c>
      <c r="B70" s="333"/>
      <c r="C70" s="333"/>
      <c r="D70" s="333"/>
      <c r="E70" s="333"/>
      <c r="F70" s="333"/>
      <c r="G70" s="69"/>
      <c r="H70" s="248">
        <f>H51+H56+H69</f>
        <v>0</v>
      </c>
      <c r="I70" s="70"/>
      <c r="J70" s="248">
        <f>J51+J56+J69</f>
        <v>0</v>
      </c>
      <c r="K70" s="69"/>
      <c r="L70" s="248">
        <f>L51+L56+L69</f>
        <v>0</v>
      </c>
      <c r="M70" s="70"/>
      <c r="N70" s="248">
        <f>N51+N56+N69</f>
        <v>0</v>
      </c>
      <c r="O70" s="69"/>
      <c r="P70" s="248">
        <f>P51+P56+P69</f>
        <v>0</v>
      </c>
      <c r="Q70" s="70"/>
      <c r="R70" s="248">
        <f>R51+R56+R69</f>
        <v>0</v>
      </c>
      <c r="S70" s="69"/>
      <c r="T70" s="248">
        <f>T51+T56+T69</f>
        <v>0</v>
      </c>
      <c r="U70" s="70"/>
      <c r="V70" s="248">
        <f>V51+V56+V69</f>
        <v>0</v>
      </c>
      <c r="W70" s="69"/>
      <c r="X70" s="248">
        <f>X51+X56+X69</f>
        <v>0</v>
      </c>
      <c r="Y70" s="70"/>
      <c r="Z70" s="248">
        <f>Z51+Z56+Z69</f>
        <v>0</v>
      </c>
      <c r="AA70" s="69"/>
      <c r="AB70" s="248">
        <f>AB51+AB56+AB69</f>
        <v>0</v>
      </c>
      <c r="AC70" s="70"/>
      <c r="AD70" s="248">
        <f>AD51+AD56+AD69</f>
        <v>0</v>
      </c>
      <c r="AE70" s="69"/>
      <c r="AF70" s="248">
        <f>AF51+AF56+AF69</f>
        <v>0</v>
      </c>
      <c r="AG70" s="70"/>
      <c r="AH70" s="248">
        <f>AH51+AH56+AH69</f>
        <v>0</v>
      </c>
      <c r="AI70" s="69"/>
      <c r="AJ70" s="248">
        <f>AJ51+AJ56+AJ69</f>
        <v>0</v>
      </c>
      <c r="AK70" s="70"/>
      <c r="AL70" s="252">
        <f>AL51+AL56+AL69</f>
        <v>0</v>
      </c>
      <c r="AM70" s="108">
        <f>SUM(G70,I70,K70,M70,O70,Q70,S70,U70,W70,Y70,AA70,AC70,AE70,AG70,AI70,AK70)</f>
        <v>0</v>
      </c>
      <c r="AN70" s="12">
        <v>20</v>
      </c>
      <c r="AO70" s="240">
        <f>SUM(H70,J70,L70,N70,P70,R70,T70,V70,X70,Z70,AB70,AD70,AF70,AH70,AJ70,AL70)</f>
        <v>0</v>
      </c>
      <c r="AQ70" s="261"/>
      <c r="AR70" s="256"/>
      <c r="AT70" s="6"/>
      <c r="AV70" s="13"/>
    </row>
    <row r="71" spans="1:50" s="9" customFormat="1" ht="17.25" customHeight="1" thickBot="1" x14ac:dyDescent="0.2">
      <c r="A71" s="8"/>
      <c r="B71" s="8"/>
      <c r="C71" s="4"/>
      <c r="D71" s="4"/>
      <c r="E71" s="10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6"/>
      <c r="AQ71" s="261"/>
      <c r="AR71" s="256"/>
      <c r="AT71" s="131"/>
      <c r="AU71" s="129"/>
      <c r="AV71" s="13"/>
      <c r="AW71" s="144"/>
      <c r="AX71" s="144"/>
    </row>
    <row r="72" spans="1:50" ht="17.25" customHeight="1" x14ac:dyDescent="0.15">
      <c r="A72" s="374" t="s">
        <v>166</v>
      </c>
      <c r="B72" s="368" t="s">
        <v>76</v>
      </c>
      <c r="C72" s="122" t="s">
        <v>11</v>
      </c>
      <c r="D72" s="122" t="s">
        <v>3</v>
      </c>
      <c r="E72" s="123" t="s">
        <v>160</v>
      </c>
      <c r="F72" s="122">
        <v>2</v>
      </c>
      <c r="G72" s="79"/>
      <c r="H72" s="61"/>
      <c r="I72" s="80"/>
      <c r="J72" s="62"/>
      <c r="K72" s="79"/>
      <c r="L72" s="61"/>
      <c r="M72" s="80"/>
      <c r="N72" s="62"/>
      <c r="O72" s="79"/>
      <c r="P72" s="61"/>
      <c r="Q72" s="80"/>
      <c r="R72" s="62"/>
      <c r="S72" s="79"/>
      <c r="T72" s="61"/>
      <c r="U72" s="80"/>
      <c r="V72" s="62"/>
      <c r="W72" s="79"/>
      <c r="X72" s="61"/>
      <c r="Y72" s="80"/>
      <c r="Z72" s="62"/>
      <c r="AA72" s="79"/>
      <c r="AB72" s="61"/>
      <c r="AC72" s="80"/>
      <c r="AD72" s="62"/>
      <c r="AE72" s="79"/>
      <c r="AF72" s="61"/>
      <c r="AG72" s="80"/>
      <c r="AH72" s="62"/>
      <c r="AI72" s="79"/>
      <c r="AJ72" s="61"/>
      <c r="AK72" s="80"/>
      <c r="AL72" s="63"/>
      <c r="AM72" s="253"/>
      <c r="AN72" s="38"/>
      <c r="AO72" s="39"/>
      <c r="AQ72" s="261"/>
      <c r="AR72" s="256"/>
      <c r="AT72" s="368" t="s">
        <v>76</v>
      </c>
      <c r="AU72" s="155">
        <v>259742312103</v>
      </c>
      <c r="AV72" s="135" t="str">
        <f t="shared" ref="AV72:AV81" si="2">E72</f>
        <v>情報システム</v>
      </c>
      <c r="AW72" s="145"/>
      <c r="AX72" s="146"/>
    </row>
    <row r="73" spans="1:50" ht="17.25" customHeight="1" x14ac:dyDescent="0.15">
      <c r="A73" s="375"/>
      <c r="B73" s="369"/>
      <c r="C73" s="124" t="s">
        <v>11</v>
      </c>
      <c r="D73" s="124" t="s">
        <v>3</v>
      </c>
      <c r="E73" s="125" t="s">
        <v>12</v>
      </c>
      <c r="F73" s="124">
        <v>2</v>
      </c>
      <c r="G73" s="82"/>
      <c r="H73" s="64"/>
      <c r="I73" s="83"/>
      <c r="J73" s="65"/>
      <c r="K73" s="82"/>
      <c r="L73" s="64"/>
      <c r="M73" s="83"/>
      <c r="N73" s="65"/>
      <c r="O73" s="82"/>
      <c r="P73" s="64"/>
      <c r="Q73" s="83"/>
      <c r="R73" s="65"/>
      <c r="S73" s="82"/>
      <c r="T73" s="64"/>
      <c r="U73" s="83"/>
      <c r="V73" s="65"/>
      <c r="W73" s="94"/>
      <c r="X73" s="67"/>
      <c r="Y73" s="95"/>
      <c r="Z73" s="68"/>
      <c r="AA73" s="94"/>
      <c r="AB73" s="67"/>
      <c r="AC73" s="95"/>
      <c r="AD73" s="68"/>
      <c r="AE73" s="94"/>
      <c r="AF73" s="67"/>
      <c r="AG73" s="95"/>
      <c r="AH73" s="68"/>
      <c r="AI73" s="94"/>
      <c r="AJ73" s="67"/>
      <c r="AK73" s="95"/>
      <c r="AL73" s="76"/>
      <c r="AM73" s="40"/>
      <c r="AN73" s="50"/>
      <c r="AO73" s="51"/>
      <c r="AQ73" s="261"/>
      <c r="AR73" s="256"/>
      <c r="AT73" s="369"/>
      <c r="AU73" s="156">
        <v>250099110002</v>
      </c>
      <c r="AV73" s="134" t="str">
        <f t="shared" si="2"/>
        <v>化学基礎</v>
      </c>
      <c r="AW73" s="147"/>
      <c r="AX73" s="148"/>
    </row>
    <row r="74" spans="1:50" ht="17.25" customHeight="1" thickBot="1" x14ac:dyDescent="0.2">
      <c r="A74" s="375"/>
      <c r="B74" s="370"/>
      <c r="C74" s="126" t="s">
        <v>11</v>
      </c>
      <c r="D74" s="126" t="s">
        <v>3</v>
      </c>
      <c r="E74" s="127" t="s">
        <v>161</v>
      </c>
      <c r="F74" s="126">
        <v>2</v>
      </c>
      <c r="G74" s="82"/>
      <c r="H74" s="64"/>
      <c r="I74" s="83"/>
      <c r="J74" s="65"/>
      <c r="K74" s="82"/>
      <c r="L74" s="64"/>
      <c r="M74" s="83"/>
      <c r="N74" s="65"/>
      <c r="O74" s="82"/>
      <c r="P74" s="64"/>
      <c r="Q74" s="99"/>
      <c r="R74" s="65"/>
      <c r="S74" s="82"/>
      <c r="T74" s="64"/>
      <c r="U74" s="83"/>
      <c r="V74" s="65"/>
      <c r="W74" s="94"/>
      <c r="X74" s="67"/>
      <c r="Y74" s="95"/>
      <c r="Z74" s="68"/>
      <c r="AA74" s="94"/>
      <c r="AB74" s="67"/>
      <c r="AC74" s="95"/>
      <c r="AD74" s="68"/>
      <c r="AE74" s="94"/>
      <c r="AF74" s="67"/>
      <c r="AG74" s="99"/>
      <c r="AH74" s="68"/>
      <c r="AI74" s="94"/>
      <c r="AJ74" s="67"/>
      <c r="AK74" s="95"/>
      <c r="AL74" s="76"/>
      <c r="AM74" s="40"/>
      <c r="AN74" s="50"/>
      <c r="AO74" s="51"/>
      <c r="AQ74" s="261"/>
      <c r="AR74" s="402"/>
      <c r="AT74" s="398"/>
      <c r="AU74" s="159">
        <v>250299110001</v>
      </c>
      <c r="AV74" s="139" t="str">
        <f t="shared" si="2"/>
        <v>地球科学基礎</v>
      </c>
      <c r="AW74" s="151"/>
      <c r="AX74" s="152"/>
    </row>
    <row r="75" spans="1:50" ht="17.25" customHeight="1" x14ac:dyDescent="0.15">
      <c r="A75" s="375"/>
      <c r="B75" s="371" t="s">
        <v>77</v>
      </c>
      <c r="C75" s="115" t="s">
        <v>11</v>
      </c>
      <c r="D75" s="115" t="s">
        <v>3</v>
      </c>
      <c r="E75" s="116" t="s">
        <v>13</v>
      </c>
      <c r="F75" s="115">
        <v>2</v>
      </c>
      <c r="G75" s="79"/>
      <c r="H75" s="61"/>
      <c r="I75" s="80"/>
      <c r="J75" s="62"/>
      <c r="K75" s="81"/>
      <c r="L75" s="61"/>
      <c r="M75" s="80"/>
      <c r="N75" s="61"/>
      <c r="O75" s="79"/>
      <c r="P75" s="61"/>
      <c r="Q75" s="80"/>
      <c r="R75" s="63"/>
      <c r="S75" s="79"/>
      <c r="T75" s="61"/>
      <c r="U75" s="80"/>
      <c r="V75" s="62"/>
      <c r="W75" s="79"/>
      <c r="X75" s="61"/>
      <c r="Y75" s="80"/>
      <c r="Z75" s="62"/>
      <c r="AA75" s="81"/>
      <c r="AB75" s="61"/>
      <c r="AC75" s="80"/>
      <c r="AD75" s="61"/>
      <c r="AE75" s="79"/>
      <c r="AF75" s="61"/>
      <c r="AG75" s="80"/>
      <c r="AH75" s="63"/>
      <c r="AI75" s="79"/>
      <c r="AJ75" s="61"/>
      <c r="AK75" s="80"/>
      <c r="AL75" s="63"/>
      <c r="AM75" s="40"/>
      <c r="AN75" s="41"/>
      <c r="AO75" s="42"/>
      <c r="AQ75" s="261"/>
      <c r="AR75" s="402"/>
      <c r="AT75" s="368" t="s">
        <v>77</v>
      </c>
      <c r="AU75" s="155">
        <v>250042099101</v>
      </c>
      <c r="AV75" s="135" t="str">
        <f t="shared" si="2"/>
        <v>原子力・放射線と環境</v>
      </c>
      <c r="AW75" s="145"/>
      <c r="AX75" s="146"/>
    </row>
    <row r="76" spans="1:50" ht="17.25" customHeight="1" x14ac:dyDescent="0.15">
      <c r="A76" s="375"/>
      <c r="B76" s="372"/>
      <c r="C76" s="109" t="s">
        <v>11</v>
      </c>
      <c r="D76" s="109" t="s">
        <v>3</v>
      </c>
      <c r="E76" s="110" t="s">
        <v>162</v>
      </c>
      <c r="F76" s="109">
        <v>2</v>
      </c>
      <c r="G76" s="82"/>
      <c r="H76" s="64"/>
      <c r="I76" s="83"/>
      <c r="J76" s="65"/>
      <c r="K76" s="84"/>
      <c r="L76" s="64"/>
      <c r="M76" s="83"/>
      <c r="N76" s="64"/>
      <c r="O76" s="82"/>
      <c r="P76" s="64"/>
      <c r="Q76" s="99"/>
      <c r="R76" s="66"/>
      <c r="S76" s="82"/>
      <c r="T76" s="64"/>
      <c r="U76" s="83"/>
      <c r="V76" s="65"/>
      <c r="W76" s="94"/>
      <c r="X76" s="67"/>
      <c r="Y76" s="95"/>
      <c r="Z76" s="68"/>
      <c r="AA76" s="96"/>
      <c r="AB76" s="67"/>
      <c r="AC76" s="95"/>
      <c r="AD76" s="67"/>
      <c r="AE76" s="94"/>
      <c r="AF76" s="67"/>
      <c r="AG76" s="99"/>
      <c r="AH76" s="76"/>
      <c r="AI76" s="94"/>
      <c r="AJ76" s="67"/>
      <c r="AK76" s="95"/>
      <c r="AL76" s="76"/>
      <c r="AM76" s="40"/>
      <c r="AN76" s="50"/>
      <c r="AO76" s="51"/>
      <c r="AQ76" s="261"/>
      <c r="AR76" s="402"/>
      <c r="AT76" s="369"/>
      <c r="AU76" s="156">
        <v>250299200001</v>
      </c>
      <c r="AV76" s="134" t="str">
        <f t="shared" si="2"/>
        <v>生産工学論</v>
      </c>
      <c r="AW76" s="147"/>
      <c r="AX76" s="148"/>
    </row>
    <row r="77" spans="1:50" ht="17.25" customHeight="1" x14ac:dyDescent="0.15">
      <c r="A77" s="375"/>
      <c r="B77" s="372"/>
      <c r="C77" s="109" t="s">
        <v>11</v>
      </c>
      <c r="D77" s="109" t="s">
        <v>3</v>
      </c>
      <c r="E77" s="110" t="s">
        <v>14</v>
      </c>
      <c r="F77" s="109">
        <v>2</v>
      </c>
      <c r="G77" s="82"/>
      <c r="H77" s="64"/>
      <c r="I77" s="83"/>
      <c r="J77" s="65"/>
      <c r="K77" s="84"/>
      <c r="L77" s="64"/>
      <c r="M77" s="83"/>
      <c r="N77" s="64"/>
      <c r="O77" s="100"/>
      <c r="P77" s="64"/>
      <c r="Q77" s="83"/>
      <c r="R77" s="66"/>
      <c r="S77" s="82"/>
      <c r="T77" s="64"/>
      <c r="U77" s="83"/>
      <c r="V77" s="65"/>
      <c r="W77" s="94"/>
      <c r="X77" s="67"/>
      <c r="Y77" s="95"/>
      <c r="Z77" s="68"/>
      <c r="AA77" s="96"/>
      <c r="AB77" s="67"/>
      <c r="AC77" s="95"/>
      <c r="AD77" s="67"/>
      <c r="AE77" s="100"/>
      <c r="AF77" s="67"/>
      <c r="AG77" s="95"/>
      <c r="AH77" s="76"/>
      <c r="AI77" s="94"/>
      <c r="AJ77" s="67"/>
      <c r="AK77" s="95"/>
      <c r="AL77" s="76"/>
      <c r="AM77" s="40"/>
      <c r="AN77" s="50"/>
      <c r="AO77" s="51"/>
      <c r="AQ77" s="261"/>
      <c r="AR77" s="256"/>
      <c r="AT77" s="369"/>
      <c r="AU77" s="156">
        <v>250228100002</v>
      </c>
      <c r="AV77" s="134" t="str">
        <f t="shared" si="2"/>
        <v>エレクトロニクス論</v>
      </c>
      <c r="AW77" s="147"/>
      <c r="AX77" s="148"/>
    </row>
    <row r="78" spans="1:50" ht="17.25" customHeight="1" x14ac:dyDescent="0.15">
      <c r="A78" s="375"/>
      <c r="B78" s="372"/>
      <c r="C78" s="109" t="s">
        <v>11</v>
      </c>
      <c r="D78" s="109" t="s">
        <v>3</v>
      </c>
      <c r="E78" s="110" t="s">
        <v>163</v>
      </c>
      <c r="F78" s="109">
        <v>2</v>
      </c>
      <c r="G78" s="82"/>
      <c r="H78" s="64"/>
      <c r="I78" s="83"/>
      <c r="J78" s="65"/>
      <c r="K78" s="84"/>
      <c r="L78" s="64"/>
      <c r="M78" s="83"/>
      <c r="N78" s="64"/>
      <c r="O78" s="82"/>
      <c r="P78" s="64"/>
      <c r="Q78" s="83"/>
      <c r="R78" s="66"/>
      <c r="S78" s="82"/>
      <c r="T78" s="64"/>
      <c r="U78" s="83"/>
      <c r="V78" s="65"/>
      <c r="W78" s="94"/>
      <c r="X78" s="67"/>
      <c r="Y78" s="95"/>
      <c r="Z78" s="68"/>
      <c r="AA78" s="96"/>
      <c r="AB78" s="67"/>
      <c r="AC78" s="95"/>
      <c r="AD78" s="67"/>
      <c r="AE78" s="94"/>
      <c r="AF78" s="67"/>
      <c r="AG78" s="95"/>
      <c r="AH78" s="76"/>
      <c r="AI78" s="94"/>
      <c r="AJ78" s="67"/>
      <c r="AK78" s="95"/>
      <c r="AL78" s="76"/>
      <c r="AM78" s="40"/>
      <c r="AN78" s="50"/>
      <c r="AO78" s="51"/>
      <c r="AQ78" s="255"/>
      <c r="AR78" s="271"/>
      <c r="AT78" s="369"/>
      <c r="AU78" s="156">
        <v>250228100004</v>
      </c>
      <c r="AV78" s="134" t="str">
        <f t="shared" si="2"/>
        <v>環境工学論</v>
      </c>
      <c r="AW78" s="147"/>
      <c r="AX78" s="148"/>
    </row>
    <row r="79" spans="1:50" ht="17.25" customHeight="1" x14ac:dyDescent="0.15">
      <c r="A79" s="375"/>
      <c r="B79" s="372"/>
      <c r="C79" s="109" t="s">
        <v>11</v>
      </c>
      <c r="D79" s="109"/>
      <c r="E79" s="110" t="s">
        <v>164</v>
      </c>
      <c r="F79" s="109">
        <v>2</v>
      </c>
      <c r="G79" s="82"/>
      <c r="H79" s="64"/>
      <c r="I79" s="83"/>
      <c r="J79" s="65"/>
      <c r="K79" s="84"/>
      <c r="L79" s="64"/>
      <c r="M79" s="83"/>
      <c r="N79" s="64"/>
      <c r="O79" s="82"/>
      <c r="P79" s="64"/>
      <c r="Q79" s="83"/>
      <c r="R79" s="66"/>
      <c r="S79" s="82"/>
      <c r="T79" s="64"/>
      <c r="U79" s="83"/>
      <c r="V79" s="65"/>
      <c r="W79" s="94"/>
      <c r="X79" s="67"/>
      <c r="Y79" s="95"/>
      <c r="Z79" s="68"/>
      <c r="AA79" s="96"/>
      <c r="AB79" s="67"/>
      <c r="AC79" s="95"/>
      <c r="AD79" s="67"/>
      <c r="AE79" s="94"/>
      <c r="AF79" s="67"/>
      <c r="AG79" s="95"/>
      <c r="AH79" s="76"/>
      <c r="AI79" s="94"/>
      <c r="AJ79" s="67"/>
      <c r="AK79" s="95"/>
      <c r="AL79" s="76"/>
      <c r="AM79" s="40"/>
      <c r="AN79" s="50"/>
      <c r="AO79" s="51"/>
      <c r="AQ79" s="261"/>
      <c r="AR79" s="271"/>
      <c r="AT79" s="369"/>
      <c r="AU79" s="156">
        <v>250228100005</v>
      </c>
      <c r="AV79" s="134" t="str">
        <f t="shared" si="2"/>
        <v>材料科学論</v>
      </c>
      <c r="AW79" s="147"/>
      <c r="AX79" s="148"/>
    </row>
    <row r="80" spans="1:50" ht="17.25" customHeight="1" x14ac:dyDescent="0.15">
      <c r="A80" s="375"/>
      <c r="B80" s="372"/>
      <c r="C80" s="109" t="s">
        <v>11</v>
      </c>
      <c r="D80" s="109" t="s">
        <v>3</v>
      </c>
      <c r="E80" s="110" t="s">
        <v>165</v>
      </c>
      <c r="F80" s="109">
        <v>2</v>
      </c>
      <c r="G80" s="82"/>
      <c r="H80" s="64"/>
      <c r="I80" s="83"/>
      <c r="J80" s="65"/>
      <c r="K80" s="84"/>
      <c r="L80" s="64"/>
      <c r="M80" s="83"/>
      <c r="N80" s="64"/>
      <c r="O80" s="82"/>
      <c r="P80" s="64"/>
      <c r="Q80" s="99"/>
      <c r="R80" s="66"/>
      <c r="S80" s="82"/>
      <c r="T80" s="64"/>
      <c r="U80" s="83"/>
      <c r="V80" s="65"/>
      <c r="W80" s="94"/>
      <c r="X80" s="67"/>
      <c r="Y80" s="95"/>
      <c r="Z80" s="68"/>
      <c r="AA80" s="96"/>
      <c r="AB80" s="67"/>
      <c r="AC80" s="95"/>
      <c r="AD80" s="67"/>
      <c r="AE80" s="94"/>
      <c r="AF80" s="67"/>
      <c r="AG80" s="99"/>
      <c r="AH80" s="76"/>
      <c r="AI80" s="94"/>
      <c r="AJ80" s="67"/>
      <c r="AK80" s="95"/>
      <c r="AL80" s="76"/>
      <c r="AM80" s="40"/>
      <c r="AN80" s="50"/>
      <c r="AO80" s="51"/>
      <c r="AP80" s="9"/>
      <c r="AR80" s="271"/>
      <c r="AT80" s="369"/>
      <c r="AU80" s="132">
        <v>250228100006</v>
      </c>
      <c r="AV80" s="134" t="str">
        <f t="shared" si="2"/>
        <v>科学技術論</v>
      </c>
      <c r="AW80" s="147"/>
      <c r="AX80" s="148"/>
    </row>
    <row r="81" spans="1:50" ht="17.25" customHeight="1" thickBot="1" x14ac:dyDescent="0.2">
      <c r="A81" s="376"/>
      <c r="B81" s="373"/>
      <c r="C81" s="111" t="s">
        <v>11</v>
      </c>
      <c r="D81" s="111" t="s">
        <v>3</v>
      </c>
      <c r="E81" s="112" t="s">
        <v>15</v>
      </c>
      <c r="F81" s="111">
        <v>2</v>
      </c>
      <c r="G81" s="82"/>
      <c r="H81" s="64"/>
      <c r="I81" s="83"/>
      <c r="J81" s="65"/>
      <c r="K81" s="84"/>
      <c r="L81" s="64"/>
      <c r="M81" s="83"/>
      <c r="N81" s="64"/>
      <c r="O81" s="100"/>
      <c r="P81" s="64"/>
      <c r="Q81" s="83"/>
      <c r="R81" s="66"/>
      <c r="S81" s="82"/>
      <c r="T81" s="64"/>
      <c r="U81" s="83"/>
      <c r="V81" s="65"/>
      <c r="W81" s="94"/>
      <c r="X81" s="67"/>
      <c r="Y81" s="95"/>
      <c r="Z81" s="68"/>
      <c r="AA81" s="96"/>
      <c r="AB81" s="67"/>
      <c r="AC81" s="95"/>
      <c r="AD81" s="67"/>
      <c r="AE81" s="100"/>
      <c r="AF81" s="67"/>
      <c r="AG81" s="95"/>
      <c r="AH81" s="76"/>
      <c r="AI81" s="94"/>
      <c r="AJ81" s="67"/>
      <c r="AK81" s="95"/>
      <c r="AL81" s="76"/>
      <c r="AM81" s="40"/>
      <c r="AN81" s="50"/>
      <c r="AO81" s="51"/>
      <c r="AQ81" s="255"/>
      <c r="AR81" s="256"/>
      <c r="AT81" s="370"/>
      <c r="AU81" s="157">
        <v>250228100003</v>
      </c>
      <c r="AV81" s="137" t="str">
        <f t="shared" si="2"/>
        <v>エネルギー工学論</v>
      </c>
      <c r="AW81" s="149"/>
      <c r="AX81" s="150"/>
    </row>
    <row r="82" spans="1:50" ht="17.25" customHeight="1" thickBot="1" x14ac:dyDescent="0.2">
      <c r="A82" s="332" t="s">
        <v>80</v>
      </c>
      <c r="B82" s="333"/>
      <c r="C82" s="333"/>
      <c r="D82" s="333"/>
      <c r="E82" s="333"/>
      <c r="F82" s="333"/>
      <c r="G82" s="69"/>
      <c r="H82" s="248">
        <f>SUM(H72:H81)</f>
        <v>0</v>
      </c>
      <c r="I82" s="70"/>
      <c r="J82" s="248">
        <f>SUM(J72:J81)</f>
        <v>0</v>
      </c>
      <c r="K82" s="69"/>
      <c r="L82" s="248">
        <f>SUM(L72:L81)</f>
        <v>0</v>
      </c>
      <c r="M82" s="70"/>
      <c r="N82" s="248">
        <f>SUM(N72:N81)</f>
        <v>0</v>
      </c>
      <c r="O82" s="69"/>
      <c r="P82" s="248">
        <f>SUM(P72:P81)</f>
        <v>0</v>
      </c>
      <c r="Q82" s="70"/>
      <c r="R82" s="248">
        <f>SUM(R72:R81)</f>
        <v>0</v>
      </c>
      <c r="S82" s="93"/>
      <c r="T82" s="248">
        <f>SUM(T72:T81)</f>
        <v>0</v>
      </c>
      <c r="U82" s="70"/>
      <c r="V82" s="248">
        <f>SUM(V72:V81)</f>
        <v>0</v>
      </c>
      <c r="W82" s="69"/>
      <c r="X82" s="248">
        <f>SUM(X72:X81)</f>
        <v>0</v>
      </c>
      <c r="Y82" s="70"/>
      <c r="Z82" s="248">
        <f>SUM(Z72:Z81)</f>
        <v>0</v>
      </c>
      <c r="AA82" s="69"/>
      <c r="AB82" s="248">
        <f>SUM(AB72:AB81)</f>
        <v>0</v>
      </c>
      <c r="AC82" s="70"/>
      <c r="AD82" s="248">
        <f>SUM(AD72:AD81)</f>
        <v>0</v>
      </c>
      <c r="AE82" s="69"/>
      <c r="AF82" s="248">
        <f>SUM(AF72:AF81)</f>
        <v>0</v>
      </c>
      <c r="AG82" s="70"/>
      <c r="AH82" s="248">
        <f>SUM(AH72:AH81)</f>
        <v>0</v>
      </c>
      <c r="AI82" s="69"/>
      <c r="AJ82" s="248">
        <f>SUM(AJ72:AJ81)</f>
        <v>0</v>
      </c>
      <c r="AK82" s="250"/>
      <c r="AL82" s="252">
        <f>SUM(AL72:AL81)</f>
        <v>0</v>
      </c>
      <c r="AM82" s="108">
        <f>SUM(G82,I82,K82,M82,O82,Q82,S82,U82,W82,Y82,AA82,AC82,AE82,AG82,AI82,AK82)</f>
        <v>0</v>
      </c>
      <c r="AN82" s="12">
        <v>2</v>
      </c>
      <c r="AO82" s="240">
        <f>SUM(H82,J82,L82,N82,P82,R82,T82,V82,X82,Z82,AB82,AD82,AF82,AH82,AJ82,AL82)</f>
        <v>0</v>
      </c>
      <c r="AQ82" s="255"/>
      <c r="AR82" s="256"/>
      <c r="AT82" s="6"/>
      <c r="AV82" s="13"/>
    </row>
    <row r="83" spans="1:50" s="9" customFormat="1" ht="17.25" customHeight="1" thickBot="1" x14ac:dyDescent="0.2">
      <c r="A83" s="8"/>
      <c r="B83" s="8"/>
      <c r="C83" s="4"/>
      <c r="D83" s="4"/>
      <c r="E83" s="10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Q83" s="254"/>
      <c r="AR83" s="256"/>
      <c r="AT83" s="131"/>
      <c r="AU83" s="129"/>
      <c r="AV83" s="13"/>
      <c r="AW83" s="144"/>
      <c r="AX83" s="144"/>
    </row>
    <row r="84" spans="1:50" ht="17.25" customHeight="1" thickBot="1" x14ac:dyDescent="0.2">
      <c r="A84" s="332" t="s">
        <v>220</v>
      </c>
      <c r="B84" s="333"/>
      <c r="C84" s="333"/>
      <c r="D84" s="333"/>
      <c r="E84" s="333"/>
      <c r="F84" s="333"/>
      <c r="G84" s="59">
        <f t="shared" ref="G84:AL84" si="3">SUM(G13,G46,G70,G82)</f>
        <v>0</v>
      </c>
      <c r="H84" s="37">
        <f t="shared" si="3"/>
        <v>0</v>
      </c>
      <c r="I84" s="58">
        <f t="shared" si="3"/>
        <v>0</v>
      </c>
      <c r="J84" s="45">
        <f t="shared" si="3"/>
        <v>0</v>
      </c>
      <c r="K84" s="59">
        <f t="shared" si="3"/>
        <v>0</v>
      </c>
      <c r="L84" s="37">
        <f t="shared" si="3"/>
        <v>0</v>
      </c>
      <c r="M84" s="58">
        <f t="shared" si="3"/>
        <v>0</v>
      </c>
      <c r="N84" s="45">
        <f t="shared" si="3"/>
        <v>0</v>
      </c>
      <c r="O84" s="59">
        <f t="shared" si="3"/>
        <v>0</v>
      </c>
      <c r="P84" s="37">
        <f t="shared" si="3"/>
        <v>0</v>
      </c>
      <c r="Q84" s="58">
        <f t="shared" si="3"/>
        <v>0</v>
      </c>
      <c r="R84" s="45">
        <f t="shared" si="3"/>
        <v>0</v>
      </c>
      <c r="S84" s="59">
        <f t="shared" si="3"/>
        <v>0</v>
      </c>
      <c r="T84" s="37">
        <f t="shared" si="3"/>
        <v>0</v>
      </c>
      <c r="U84" s="58">
        <f t="shared" si="3"/>
        <v>0</v>
      </c>
      <c r="V84" s="45">
        <f t="shared" si="3"/>
        <v>0</v>
      </c>
      <c r="W84" s="59">
        <f t="shared" si="3"/>
        <v>0</v>
      </c>
      <c r="X84" s="37">
        <f t="shared" si="3"/>
        <v>0</v>
      </c>
      <c r="Y84" s="58">
        <f t="shared" si="3"/>
        <v>0</v>
      </c>
      <c r="Z84" s="45">
        <f t="shared" si="3"/>
        <v>0</v>
      </c>
      <c r="AA84" s="59">
        <f t="shared" si="3"/>
        <v>0</v>
      </c>
      <c r="AB84" s="37">
        <f t="shared" si="3"/>
        <v>0</v>
      </c>
      <c r="AC84" s="58">
        <f t="shared" si="3"/>
        <v>0</v>
      </c>
      <c r="AD84" s="45">
        <f t="shared" si="3"/>
        <v>0</v>
      </c>
      <c r="AE84" s="59">
        <f t="shared" si="3"/>
        <v>0</v>
      </c>
      <c r="AF84" s="37">
        <f t="shared" si="3"/>
        <v>0</v>
      </c>
      <c r="AG84" s="58">
        <f t="shared" si="3"/>
        <v>0</v>
      </c>
      <c r="AH84" s="45">
        <f t="shared" si="3"/>
        <v>0</v>
      </c>
      <c r="AI84" s="59">
        <f t="shared" si="3"/>
        <v>0</v>
      </c>
      <c r="AJ84" s="37">
        <f t="shared" si="3"/>
        <v>0</v>
      </c>
      <c r="AK84" s="58">
        <f t="shared" si="3"/>
        <v>0</v>
      </c>
      <c r="AL84" s="45">
        <f t="shared" si="3"/>
        <v>0</v>
      </c>
      <c r="AM84" s="108">
        <f>SUM(G84,I84,K84,M84,O84,Q84,S84,U84,W84,Y84,AA84,AC84,AE84,AG84,AI84,AK84)</f>
        <v>0</v>
      </c>
      <c r="AN84" s="228">
        <v>93</v>
      </c>
      <c r="AO84" s="240">
        <f>SUM(H84,J84,L84,N84,P84,R84,T84,V84,X84,Z84,AB84,AD84,AF84,AH84,AJ84,AL84)</f>
        <v>0</v>
      </c>
      <c r="AP84" s="9"/>
      <c r="AR84" s="256"/>
      <c r="AT84" s="6"/>
    </row>
    <row r="85" spans="1:50" ht="17.25" customHeight="1" thickBot="1" x14ac:dyDescent="0.2">
      <c r="A85" s="332" t="s">
        <v>221</v>
      </c>
      <c r="B85" s="333"/>
      <c r="C85" s="333"/>
      <c r="D85" s="333"/>
      <c r="E85" s="333"/>
      <c r="F85" s="333"/>
      <c r="G85" s="59">
        <f>'単位修得状況確認表（共通教育科目，一般学生）'!H23+G84</f>
        <v>0</v>
      </c>
      <c r="H85" s="37">
        <f>'単位修得状況確認表（共通教育科目，一般学生）'!I23+H84</f>
        <v>0</v>
      </c>
      <c r="I85" s="58">
        <f>'単位修得状況確認表（共通教育科目，一般学生）'!J23+I84</f>
        <v>0</v>
      </c>
      <c r="J85" s="45">
        <f>'単位修得状況確認表（共通教育科目，一般学生）'!K23+J84</f>
        <v>0</v>
      </c>
      <c r="K85" s="59">
        <f>'単位修得状況確認表（共通教育科目，一般学生）'!L23+K84</f>
        <v>0</v>
      </c>
      <c r="L85" s="37">
        <f>'単位修得状況確認表（共通教育科目，一般学生）'!M23+L84</f>
        <v>0</v>
      </c>
      <c r="M85" s="58">
        <f>'単位修得状況確認表（共通教育科目，一般学生）'!N23+M84</f>
        <v>0</v>
      </c>
      <c r="N85" s="15">
        <f>'単位修得状況確認表（共通教育科目，一般学生）'!O23+N84</f>
        <v>0</v>
      </c>
      <c r="O85" s="60">
        <f>'単位修得状況確認表（共通教育科目，一般学生）'!P23+O84</f>
        <v>0</v>
      </c>
      <c r="P85" s="37">
        <f>'単位修得状況確認表（共通教育科目，一般学生）'!Q23+P84</f>
        <v>0</v>
      </c>
      <c r="Q85" s="58">
        <f>'単位修得状況確認表（共通教育科目，一般学生）'!R23+Q84</f>
        <v>0</v>
      </c>
      <c r="R85" s="45">
        <f>'単位修得状況確認表（共通教育科目，一般学生）'!S23+R84</f>
        <v>0</v>
      </c>
      <c r="S85" s="59">
        <f>'単位修得状況確認表（共通教育科目，一般学生）'!T23+S84</f>
        <v>0</v>
      </c>
      <c r="T85" s="37">
        <f>'単位修得状況確認表（共通教育科目，一般学生）'!U23+T84</f>
        <v>0</v>
      </c>
      <c r="U85" s="58">
        <f>'単位修得状況確認表（共通教育科目，一般学生）'!V23+U84</f>
        <v>0</v>
      </c>
      <c r="V85" s="15">
        <f>'単位修得状況確認表（共通教育科目，一般学生）'!W23+V84</f>
        <v>0</v>
      </c>
      <c r="W85" s="59">
        <f>'単位修得状況確認表（共通教育科目，一般学生）'!X23+W84</f>
        <v>0</v>
      </c>
      <c r="X85" s="37">
        <f>'単位修得状況確認表（共通教育科目，一般学生）'!Y23+X84</f>
        <v>0</v>
      </c>
      <c r="Y85" s="58">
        <f>'単位修得状況確認表（共通教育科目，一般学生）'!Z23+Y84</f>
        <v>0</v>
      </c>
      <c r="Z85" s="45">
        <f>'単位修得状況確認表（共通教育科目，一般学生）'!AA23+Z84</f>
        <v>0</v>
      </c>
      <c r="AA85" s="59">
        <f>'単位修得状況確認表（共通教育科目，一般学生）'!AB23+AA84</f>
        <v>0</v>
      </c>
      <c r="AB85" s="37">
        <f>'単位修得状況確認表（共通教育科目，一般学生）'!AC23+AB84</f>
        <v>0</v>
      </c>
      <c r="AC85" s="58">
        <f>'単位修得状況確認表（共通教育科目，一般学生）'!AD23+AC84</f>
        <v>0</v>
      </c>
      <c r="AD85" s="15">
        <f>'単位修得状況確認表（共通教育科目，一般学生）'!AE23+AD84</f>
        <v>0</v>
      </c>
      <c r="AE85" s="60">
        <f>'単位修得状況確認表（共通教育科目，一般学生）'!AF23+AE84</f>
        <v>0</v>
      </c>
      <c r="AF85" s="37">
        <f>'単位修得状況確認表（共通教育科目，一般学生）'!AG23+AF84</f>
        <v>0</v>
      </c>
      <c r="AG85" s="58">
        <f>'単位修得状況確認表（共通教育科目，一般学生）'!AH23+AG84</f>
        <v>0</v>
      </c>
      <c r="AH85" s="45">
        <f>'単位修得状況確認表（共通教育科目，一般学生）'!AI23+AH84</f>
        <v>0</v>
      </c>
      <c r="AI85" s="59">
        <f>'単位修得状況確認表（共通教育科目，一般学生）'!AJ23+AI84</f>
        <v>0</v>
      </c>
      <c r="AJ85" s="37">
        <f>'単位修得状況確認表（共通教育科目，一般学生）'!AK23+AJ84</f>
        <v>0</v>
      </c>
      <c r="AK85" s="58">
        <f>'単位修得状況確認表（共通教育科目，一般学生）'!AL23+AK84</f>
        <v>0</v>
      </c>
      <c r="AL85" s="15">
        <f>'単位修得状況確認表（共通教育科目，一般学生）'!AM23+AL84</f>
        <v>0</v>
      </c>
      <c r="AM85" s="108">
        <f>SUM(G85,I85,K85,M85,O85,Q85,S85,U85,W85,Y85,AA85,AC85,AE85,AG85,AI85,AK85)</f>
        <v>0</v>
      </c>
      <c r="AN85" s="229">
        <v>124</v>
      </c>
      <c r="AO85" s="246">
        <f>SUM(H85,J85,L85,N85,P85,R85,T85,V85,X85,Z85,AB85,AD85,AF85,AH85,AJ85,AL85)</f>
        <v>0</v>
      </c>
      <c r="AQ85" s="255"/>
      <c r="AR85" s="261"/>
      <c r="AT85" s="6"/>
    </row>
    <row r="86" spans="1:50" s="9" customFormat="1" ht="17.25" customHeight="1" thickTop="1" thickBot="1" x14ac:dyDescent="0.2">
      <c r="A86" s="169" t="s">
        <v>168</v>
      </c>
      <c r="B86" s="334" t="s">
        <v>169</v>
      </c>
      <c r="C86" s="334"/>
      <c r="D86" s="334"/>
      <c r="E86" s="334"/>
      <c r="F86" s="334"/>
      <c r="G86" s="334"/>
      <c r="H86" s="334"/>
      <c r="I86" s="334"/>
      <c r="J86" s="334"/>
      <c r="K86" s="33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03" t="s">
        <v>27</v>
      </c>
      <c r="AN86" s="404"/>
      <c r="AO86" s="245" t="str">
        <f>IF(AM85-AM88&gt;0,AO85/(AM85-AM88-'単位修得状況確認表（共通教育科目，一般学生）'!AN26+AM89+'単位修得状況確認表（共通教育科目，一般学生）'!AN27-AM90-'単位修得状況確認表（共通教育科目，一般学生）'!AN28),"")</f>
        <v/>
      </c>
      <c r="AP86" s="6"/>
      <c r="AQ86" s="261"/>
      <c r="AR86" s="257"/>
      <c r="AT86" s="131"/>
      <c r="AU86" s="129"/>
      <c r="AW86" s="144"/>
      <c r="AX86" s="144"/>
    </row>
    <row r="87" spans="1:50" s="9" customFormat="1" ht="17.25" customHeight="1" thickTop="1" thickBot="1" x14ac:dyDescent="0.2">
      <c r="A87" s="169"/>
      <c r="B87" s="169"/>
      <c r="C87" s="4"/>
      <c r="D87" s="4"/>
      <c r="E87" s="10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203"/>
      <c r="AN87" s="203"/>
      <c r="AO87" s="203"/>
      <c r="AQ87" s="254"/>
      <c r="AR87" s="261"/>
      <c r="AT87" s="169"/>
      <c r="AU87" s="129"/>
      <c r="AW87" s="144"/>
      <c r="AX87" s="144"/>
    </row>
    <row r="88" spans="1:50" ht="17.25" customHeight="1" thickBot="1" x14ac:dyDescent="0.2">
      <c r="A88" s="366" t="s">
        <v>234</v>
      </c>
      <c r="B88" s="367"/>
      <c r="C88" s="367"/>
      <c r="D88" s="367"/>
      <c r="E88" s="367"/>
      <c r="F88" s="367"/>
      <c r="G88" s="304"/>
      <c r="H88" s="305"/>
      <c r="I88" s="306"/>
      <c r="J88" s="307"/>
      <c r="K88" s="304"/>
      <c r="L88" s="305"/>
      <c r="M88" s="306"/>
      <c r="N88" s="307"/>
      <c r="O88" s="304"/>
      <c r="P88" s="305"/>
      <c r="Q88" s="306"/>
      <c r="R88" s="307"/>
      <c r="S88" s="304"/>
      <c r="T88" s="305"/>
      <c r="U88" s="306"/>
      <c r="V88" s="307"/>
      <c r="W88" s="304"/>
      <c r="X88" s="305"/>
      <c r="Y88" s="306"/>
      <c r="Z88" s="307"/>
      <c r="AA88" s="304"/>
      <c r="AB88" s="305"/>
      <c r="AC88" s="306"/>
      <c r="AD88" s="307"/>
      <c r="AE88" s="304"/>
      <c r="AF88" s="305"/>
      <c r="AG88" s="306"/>
      <c r="AH88" s="307"/>
      <c r="AI88" s="304"/>
      <c r="AJ88" s="305"/>
      <c r="AK88" s="306"/>
      <c r="AL88" s="307"/>
      <c r="AM88" s="104">
        <f>SUM(G88:AL88)</f>
        <v>0</v>
      </c>
      <c r="AN88" s="6"/>
      <c r="AO88" s="6"/>
      <c r="AQ88" s="261"/>
      <c r="AR88" s="259"/>
      <c r="AT88" s="6"/>
    </row>
    <row r="89" spans="1:50" ht="17.25" customHeight="1" thickBot="1" x14ac:dyDescent="0.2">
      <c r="A89" s="366" t="s">
        <v>235</v>
      </c>
      <c r="B89" s="367"/>
      <c r="C89" s="367"/>
      <c r="D89" s="367"/>
      <c r="E89" s="367"/>
      <c r="F89" s="367"/>
      <c r="G89" s="304"/>
      <c r="H89" s="305"/>
      <c r="I89" s="306"/>
      <c r="J89" s="307"/>
      <c r="K89" s="304"/>
      <c r="L89" s="305"/>
      <c r="M89" s="306"/>
      <c r="N89" s="307"/>
      <c r="O89" s="304"/>
      <c r="P89" s="305"/>
      <c r="Q89" s="306"/>
      <c r="R89" s="307"/>
      <c r="S89" s="304"/>
      <c r="T89" s="305"/>
      <c r="U89" s="306"/>
      <c r="V89" s="307"/>
      <c r="W89" s="304"/>
      <c r="X89" s="305"/>
      <c r="Y89" s="306"/>
      <c r="Z89" s="307"/>
      <c r="AA89" s="304"/>
      <c r="AB89" s="305"/>
      <c r="AC89" s="306"/>
      <c r="AD89" s="307"/>
      <c r="AE89" s="304"/>
      <c r="AF89" s="305"/>
      <c r="AG89" s="306"/>
      <c r="AH89" s="307"/>
      <c r="AI89" s="304"/>
      <c r="AJ89" s="305"/>
      <c r="AK89" s="306"/>
      <c r="AL89" s="307"/>
      <c r="AM89" s="104">
        <f>SUM(G89:AL89)</f>
        <v>0</v>
      </c>
      <c r="AN89" s="6"/>
      <c r="AO89" s="6"/>
      <c r="AQ89" s="261"/>
      <c r="AR89" s="261"/>
      <c r="AT89" s="6"/>
    </row>
    <row r="90" spans="1:50" s="9" customFormat="1" ht="17.25" customHeight="1" thickBot="1" x14ac:dyDescent="0.2">
      <c r="A90" s="366" t="s">
        <v>238</v>
      </c>
      <c r="B90" s="367"/>
      <c r="C90" s="367"/>
      <c r="D90" s="367"/>
      <c r="E90" s="367"/>
      <c r="F90" s="367"/>
      <c r="G90" s="304"/>
      <c r="H90" s="305"/>
      <c r="I90" s="306"/>
      <c r="J90" s="307"/>
      <c r="K90" s="304"/>
      <c r="L90" s="305"/>
      <c r="M90" s="306"/>
      <c r="N90" s="307"/>
      <c r="O90" s="304"/>
      <c r="P90" s="305"/>
      <c r="Q90" s="306"/>
      <c r="R90" s="307"/>
      <c r="S90" s="304"/>
      <c r="T90" s="305"/>
      <c r="U90" s="306"/>
      <c r="V90" s="307"/>
      <c r="W90" s="304"/>
      <c r="X90" s="305"/>
      <c r="Y90" s="306"/>
      <c r="Z90" s="307"/>
      <c r="AA90" s="304"/>
      <c r="AB90" s="305"/>
      <c r="AC90" s="306"/>
      <c r="AD90" s="307"/>
      <c r="AE90" s="304"/>
      <c r="AF90" s="305"/>
      <c r="AG90" s="306"/>
      <c r="AH90" s="307"/>
      <c r="AI90" s="304"/>
      <c r="AJ90" s="305"/>
      <c r="AK90" s="306"/>
      <c r="AL90" s="307"/>
      <c r="AM90" s="243">
        <f>SUM(G90:AL90)</f>
        <v>0</v>
      </c>
      <c r="AN90" s="4"/>
      <c r="AO90" s="4"/>
      <c r="AP90" s="6"/>
      <c r="AQ90" s="261"/>
      <c r="AR90" s="257"/>
      <c r="AT90" s="131"/>
      <c r="AU90" s="129"/>
      <c r="AW90" s="144"/>
      <c r="AX90" s="144"/>
    </row>
    <row r="91" spans="1:50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7"/>
      <c r="AO91" s="7"/>
      <c r="AT91" s="3"/>
    </row>
    <row r="92" spans="1:50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7"/>
      <c r="AO92" s="7"/>
      <c r="AT92" s="3"/>
    </row>
    <row r="93" spans="1:50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7"/>
      <c r="AO93" s="7"/>
      <c r="AT93" s="3"/>
    </row>
  </sheetData>
  <sheetProtection selectLockedCells="1"/>
  <mergeCells count="111">
    <mergeCell ref="AM86:AN86"/>
    <mergeCell ref="O5:P5"/>
    <mergeCell ref="Q5:R5"/>
    <mergeCell ref="S5:T5"/>
    <mergeCell ref="AN3:AN6"/>
    <mergeCell ref="U5:V5"/>
    <mergeCell ref="A2:AO2"/>
    <mergeCell ref="AM3:AM6"/>
    <mergeCell ref="G4:J4"/>
    <mergeCell ref="K4:N4"/>
    <mergeCell ref="O4:R4"/>
    <mergeCell ref="I5:J5"/>
    <mergeCell ref="K5:L5"/>
    <mergeCell ref="M5:N5"/>
    <mergeCell ref="AO3:AO6"/>
    <mergeCell ref="S4:V4"/>
    <mergeCell ref="Y5:Z5"/>
    <mergeCell ref="AE5:AF5"/>
    <mergeCell ref="AG5:AH5"/>
    <mergeCell ref="A3:B3"/>
    <mergeCell ref="G5:H5"/>
    <mergeCell ref="W4:Z4"/>
    <mergeCell ref="AI5:AJ5"/>
    <mergeCell ref="G3:AL3"/>
    <mergeCell ref="AX67:AX68"/>
    <mergeCell ref="AT75:AT81"/>
    <mergeCell ref="AT7:AT45"/>
    <mergeCell ref="AT48:AT51"/>
    <mergeCell ref="AT52:AT56"/>
    <mergeCell ref="AT57:AT69"/>
    <mergeCell ref="AT72:AT74"/>
    <mergeCell ref="AK5:AL5"/>
    <mergeCell ref="AA4:AD4"/>
    <mergeCell ref="AE4:AH4"/>
    <mergeCell ref="AI4:AL4"/>
    <mergeCell ref="W5:X5"/>
    <mergeCell ref="AA5:AB5"/>
    <mergeCell ref="AC5:AD5"/>
    <mergeCell ref="AR74:AR76"/>
    <mergeCell ref="B72:B74"/>
    <mergeCell ref="B75:B81"/>
    <mergeCell ref="A82:F82"/>
    <mergeCell ref="A72:A81"/>
    <mergeCell ref="B86:K86"/>
    <mergeCell ref="A6:B6"/>
    <mergeCell ref="A7:A12"/>
    <mergeCell ref="B7:B12"/>
    <mergeCell ref="A13:F13"/>
    <mergeCell ref="C69:F69"/>
    <mergeCell ref="A46:F46"/>
    <mergeCell ref="B48:B51"/>
    <mergeCell ref="C51:F51"/>
    <mergeCell ref="A15:A45"/>
    <mergeCell ref="A84:F84"/>
    <mergeCell ref="A85:F85"/>
    <mergeCell ref="C56:F56"/>
    <mergeCell ref="B52:B56"/>
    <mergeCell ref="A70:F70"/>
    <mergeCell ref="B57:B69"/>
    <mergeCell ref="A48:A69"/>
    <mergeCell ref="U88:V88"/>
    <mergeCell ref="M88:N88"/>
    <mergeCell ref="O88:P88"/>
    <mergeCell ref="Q88:R88"/>
    <mergeCell ref="Q89:R89"/>
    <mergeCell ref="S89:T89"/>
    <mergeCell ref="A88:F88"/>
    <mergeCell ref="S88:T88"/>
    <mergeCell ref="G88:H88"/>
    <mergeCell ref="I88:J88"/>
    <mergeCell ref="K88:L88"/>
    <mergeCell ref="U89:V89"/>
    <mergeCell ref="A89:F89"/>
    <mergeCell ref="G89:H89"/>
    <mergeCell ref="I89:J89"/>
    <mergeCell ref="K89:L89"/>
    <mergeCell ref="M89:N89"/>
    <mergeCell ref="O89:P89"/>
    <mergeCell ref="A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K88:AL88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W88:X88"/>
    <mergeCell ref="Y88:Z88"/>
    <mergeCell ref="AI88:AJ88"/>
    <mergeCell ref="AA88:AB88"/>
    <mergeCell ref="AC88:AD88"/>
    <mergeCell ref="AE88:AF88"/>
    <mergeCell ref="AG88:AH88"/>
  </mergeCells>
  <phoneticPr fontId="4"/>
  <dataValidations count="1">
    <dataValidation type="list" allowBlank="1" showInputMessage="1" showErrorMessage="1" sqref="U72:U81 O15:O45 K15:K45 S15:S45 Q15:Q45 U15:U45 M15:M45 I15:I45 W15:W45 G7:G12 AA15:AA45 AI15:AI45 G15:G45 AK15:AK45 AC15:AC45 Y15:Y45 G72:G81 AI72:AI81 W48:W50 Y48:Y50 AA48:AA50 AC48:AC50 AG48:AG50 AI48:AI50 AK48:AK50 W52:W55 Y52:Y55 AA52:AA55 AC52:AC55 AE52:AE55 AG52:AG55 AK52:AK55 AE48:AE50 AI52:AI55 AG72:AG81 AE72:AE81 AC72:AC81 AA72:AA81 Y72:Y81 W72:W81 AK72:AK81 S72:S81 G48:G50 I48:I50 K48:K50 M48:M50 Q48:Q50 S48:S50 U48:U50 G52:G55 I52:I55 K52:K55 M52:M55 O52:O55 Q52:Q55 U52:U55 O48:O50 S52:S55 Q72:Q81 O72:O81 M72:M81 K72:K81 I72:I81 Y7:Y12 AC7:AC12 AK7:AK12 AG7:AG12 AI7:AI12 AA7:AA12 AE7:AE12 W7:W12 I7:I12 M7:M12 U7:U12 Q7:Q12 S7:S12 K7:K12 O7:O12 AE15:AE45 AG15:AG45 S57:S68 U57:U68 Q57:Q68 O57:O68 M57:M68 K57:K68 I57:I68 G57:G68 AI57:AI68 AK57:AK68 AG57:AG68 AE57:AE68 AC57:AC68 AA57:AA68 Y57:Y68 W57:W68">
      <formula1>$AU$1:$AU$6</formula1>
    </dataValidation>
  </dataValidations>
  <pageMargins left="0.43307086614173229" right="0.47244094488188981" top="0.35433070866141736" bottom="0.35433070866141736" header="0" footer="0"/>
  <pageSetup paperSize="9" scale="53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19050</xdr:colOff>
                <xdr:row>1</xdr:row>
                <xdr:rowOff>295275</xdr:rowOff>
              </from>
              <to>
                <xdr:col>10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Q229"/>
  <sheetViews>
    <sheetView view="pageBreakPreview" topLeftCell="A199" zoomScaleNormal="60" zoomScaleSheetLayoutView="100" workbookViewId="0">
      <selection activeCell="C215" sqref="C215"/>
    </sheetView>
  </sheetViews>
  <sheetFormatPr defaultRowHeight="13.5" x14ac:dyDescent="0.15"/>
  <cols>
    <col min="1" max="1" width="3.75" style="16" customWidth="1"/>
    <col min="2" max="2" width="14.25" style="16" bestFit="1" customWidth="1"/>
    <col min="3" max="8" width="15.125" style="16" customWidth="1"/>
    <col min="9" max="19" width="9" style="16"/>
    <col min="20" max="20" width="3.75" style="16" customWidth="1"/>
    <col min="21" max="16384" width="9" style="16"/>
  </cols>
  <sheetData>
    <row r="2" spans="2:6" ht="14.25" x14ac:dyDescent="0.15">
      <c r="B2" s="17" t="s">
        <v>213</v>
      </c>
    </row>
    <row r="3" spans="2:6" ht="14.25" thickBot="1" x14ac:dyDescent="0.2"/>
    <row r="4" spans="2:6" ht="14.25" thickBot="1" x14ac:dyDescent="0.2">
      <c r="C4" s="408" t="s">
        <v>212</v>
      </c>
      <c r="D4" s="409"/>
      <c r="E4" s="408" t="s">
        <v>230</v>
      </c>
      <c r="F4" s="409"/>
    </row>
    <row r="5" spans="2:6" ht="14.25" thickBot="1" x14ac:dyDescent="0.2">
      <c r="B5" s="29"/>
      <c r="C5" s="30" t="s">
        <v>16</v>
      </c>
      <c r="D5" s="31" t="s">
        <v>18</v>
      </c>
      <c r="E5" s="30" t="s">
        <v>16</v>
      </c>
      <c r="F5" s="31" t="s">
        <v>18</v>
      </c>
    </row>
    <row r="6" spans="2:6" x14ac:dyDescent="0.15">
      <c r="B6" s="26" t="s">
        <v>19</v>
      </c>
      <c r="C6" s="27">
        <f>SUM('単位修得状況確認表（共通教育科目，一般学生）'!H7:H12)</f>
        <v>0</v>
      </c>
      <c r="D6" s="28">
        <f>SUM(C$6:C6)</f>
        <v>0</v>
      </c>
      <c r="E6" s="27">
        <f>SUM('単位修得状況確認表（共通教育科目，一般学生）'!H13:H14)</f>
        <v>0</v>
      </c>
      <c r="F6" s="28">
        <f>SUM(E$6:E6)</f>
        <v>0</v>
      </c>
    </row>
    <row r="7" spans="2:6" ht="14.25" thickBot="1" x14ac:dyDescent="0.2">
      <c r="B7" s="18" t="s">
        <v>20</v>
      </c>
      <c r="C7" s="19">
        <f>SUM('単位修得状況確認表（共通教育科目，一般学生）'!J7:J12)</f>
        <v>0</v>
      </c>
      <c r="D7" s="32">
        <f>SUM(C$6:C7)</f>
        <v>0</v>
      </c>
      <c r="E7" s="19">
        <f>SUM('単位修得状況確認表（共通教育科目，一般学生）'!J13:J14)</f>
        <v>0</v>
      </c>
      <c r="F7" s="32">
        <f>SUM(E$6:E7)</f>
        <v>0</v>
      </c>
    </row>
    <row r="8" spans="2:6" x14ac:dyDescent="0.15">
      <c r="B8" s="23" t="s">
        <v>21</v>
      </c>
      <c r="C8" s="24">
        <f>SUM('単位修得状況確認表（共通教育科目，一般学生）'!L7:L12)</f>
        <v>0</v>
      </c>
      <c r="D8" s="28">
        <f>SUM(C$6:C8)</f>
        <v>0</v>
      </c>
      <c r="E8" s="24">
        <f>SUM('単位修得状況確認表（共通教育科目，一般学生）'!L13:L14)</f>
        <v>0</v>
      </c>
      <c r="F8" s="28">
        <f>SUM(E$6:E8)</f>
        <v>0</v>
      </c>
    </row>
    <row r="9" spans="2:6" ht="14.25" thickBot="1" x14ac:dyDescent="0.2">
      <c r="B9" s="21" t="s">
        <v>22</v>
      </c>
      <c r="C9" s="22">
        <f>SUM('単位修得状況確認表（共通教育科目，一般学生）'!N7:N12)</f>
        <v>0</v>
      </c>
      <c r="D9" s="32">
        <f>SUM(C$6:C9)</f>
        <v>0</v>
      </c>
      <c r="E9" s="22">
        <f>SUM('単位修得状況確認表（共通教育科目，一般学生）'!N13:N14)</f>
        <v>0</v>
      </c>
      <c r="F9" s="32">
        <f>SUM(E$6:E9)</f>
        <v>0</v>
      </c>
    </row>
    <row r="10" spans="2:6" x14ac:dyDescent="0.15">
      <c r="B10" s="26" t="s">
        <v>314</v>
      </c>
      <c r="C10" s="27">
        <f>SUM('単位修得状況確認表（共通教育科目，一般学生）'!P7:P12)</f>
        <v>0</v>
      </c>
      <c r="D10" s="28">
        <f>SUM(C$6:C10)</f>
        <v>0</v>
      </c>
      <c r="E10" s="27">
        <f>SUM('単位修得状況確認表（共通教育科目，一般学生）'!P13:P14)</f>
        <v>0</v>
      </c>
      <c r="F10" s="28">
        <f>SUM(E$6:E10)</f>
        <v>0</v>
      </c>
    </row>
    <row r="11" spans="2:6" ht="14.25" thickBot="1" x14ac:dyDescent="0.2">
      <c r="B11" s="18" t="s">
        <v>315</v>
      </c>
      <c r="C11" s="19">
        <f>SUM('単位修得状況確認表（共通教育科目，一般学生）'!R7:R12)</f>
        <v>0</v>
      </c>
      <c r="D11" s="32">
        <f>SUM(C$6:C11)</f>
        <v>0</v>
      </c>
      <c r="E11" s="19">
        <f>SUM('単位修得状況確認表（共通教育科目，一般学生）'!R13:R14)</f>
        <v>0</v>
      </c>
      <c r="F11" s="32">
        <f>SUM(E$6:E11)</f>
        <v>0</v>
      </c>
    </row>
    <row r="12" spans="2:6" x14ac:dyDescent="0.15">
      <c r="B12" s="23" t="s">
        <v>23</v>
      </c>
      <c r="C12" s="24">
        <f>SUM('単位修得状況確認表（共通教育科目，一般学生）'!T7:T12)</f>
        <v>0</v>
      </c>
      <c r="D12" s="28">
        <f>SUM(C$6:C12)</f>
        <v>0</v>
      </c>
      <c r="E12" s="24">
        <f>SUM('単位修得状況確認表（共通教育科目，一般学生）'!T13:T14)</f>
        <v>0</v>
      </c>
      <c r="F12" s="28">
        <f>SUM(E$6:E12)</f>
        <v>0</v>
      </c>
    </row>
    <row r="13" spans="2:6" ht="14.25" thickBot="1" x14ac:dyDescent="0.2">
      <c r="B13" s="18" t="s">
        <v>24</v>
      </c>
      <c r="C13" s="19">
        <f>SUM('単位修得状況確認表（共通教育科目，一般学生）'!V7:V12)</f>
        <v>0</v>
      </c>
      <c r="D13" s="32">
        <f>SUM(C$6:C13)</f>
        <v>0</v>
      </c>
      <c r="E13" s="19">
        <f>SUM('単位修得状況確認表（共通教育科目，一般学生）'!V13:V14)</f>
        <v>0</v>
      </c>
      <c r="F13" s="32">
        <f>SUM(E$6:E13)</f>
        <v>0</v>
      </c>
    </row>
    <row r="21" spans="2:8" ht="14.25" x14ac:dyDescent="0.15">
      <c r="B21" s="53"/>
      <c r="C21" s="54"/>
      <c r="D21" s="54"/>
      <c r="E21" s="54"/>
      <c r="F21" s="54"/>
      <c r="G21" s="54"/>
      <c r="H21" s="54"/>
    </row>
    <row r="22" spans="2:8" x14ac:dyDescent="0.15">
      <c r="B22" s="54"/>
      <c r="C22" s="54"/>
      <c r="D22" s="54"/>
      <c r="E22" s="54"/>
      <c r="F22" s="54"/>
      <c r="G22" s="54"/>
      <c r="H22" s="54"/>
    </row>
    <row r="23" spans="2:8" x14ac:dyDescent="0.15">
      <c r="B23" s="52"/>
      <c r="C23" s="52"/>
      <c r="D23" s="52"/>
      <c r="E23" s="54"/>
      <c r="F23" s="54"/>
      <c r="G23" s="54"/>
      <c r="H23" s="54"/>
    </row>
    <row r="24" spans="2:8" x14ac:dyDescent="0.15">
      <c r="B24" s="55"/>
      <c r="C24" s="55"/>
      <c r="D24" s="55"/>
      <c r="E24" s="54"/>
      <c r="F24" s="54"/>
      <c r="G24" s="54"/>
      <c r="H24" s="54"/>
    </row>
    <row r="25" spans="2:8" x14ac:dyDescent="0.15">
      <c r="B25" s="55"/>
      <c r="C25" s="55"/>
      <c r="D25" s="55"/>
      <c r="E25" s="54"/>
      <c r="F25" s="54"/>
      <c r="G25" s="54"/>
      <c r="H25" s="54"/>
    </row>
    <row r="26" spans="2:8" x14ac:dyDescent="0.15">
      <c r="B26" s="55"/>
      <c r="C26" s="55"/>
      <c r="D26" s="55"/>
      <c r="E26" s="54"/>
      <c r="F26" s="54"/>
      <c r="G26" s="54"/>
      <c r="H26" s="54"/>
    </row>
    <row r="27" spans="2:8" x14ac:dyDescent="0.15">
      <c r="B27" s="55"/>
      <c r="C27" s="55"/>
      <c r="D27" s="55"/>
      <c r="E27" s="54"/>
      <c r="F27" s="54"/>
      <c r="G27" s="54"/>
      <c r="H27" s="54"/>
    </row>
    <row r="28" spans="2:8" x14ac:dyDescent="0.15">
      <c r="B28" s="55"/>
      <c r="C28" s="55"/>
      <c r="D28" s="55"/>
      <c r="E28" s="54"/>
      <c r="F28" s="54"/>
      <c r="G28" s="54"/>
      <c r="H28" s="54"/>
    </row>
    <row r="29" spans="2:8" x14ac:dyDescent="0.15">
      <c r="B29" s="55"/>
      <c r="C29" s="55"/>
      <c r="D29" s="55"/>
      <c r="E29" s="54"/>
      <c r="F29" s="54"/>
      <c r="G29" s="54"/>
      <c r="H29" s="54"/>
    </row>
    <row r="30" spans="2:8" x14ac:dyDescent="0.15">
      <c r="B30" s="55"/>
      <c r="C30" s="55"/>
      <c r="D30" s="55"/>
      <c r="E30" s="54"/>
      <c r="F30" s="54"/>
      <c r="G30" s="54"/>
      <c r="H30" s="54"/>
    </row>
    <row r="31" spans="2:8" x14ac:dyDescent="0.15">
      <c r="B31" s="55"/>
      <c r="C31" s="55"/>
      <c r="D31" s="55"/>
      <c r="E31" s="54"/>
      <c r="F31" s="54"/>
      <c r="G31" s="54"/>
      <c r="H31" s="54"/>
    </row>
    <row r="33" spans="2:6" ht="14.25" x14ac:dyDescent="0.15">
      <c r="B33" s="17" t="s">
        <v>51</v>
      </c>
    </row>
    <row r="34" spans="2:6" ht="14.25" thickBot="1" x14ac:dyDescent="0.2"/>
    <row r="35" spans="2:6" ht="14.25" thickBot="1" x14ac:dyDescent="0.2">
      <c r="C35" s="408" t="s">
        <v>99</v>
      </c>
      <c r="D35" s="410"/>
      <c r="E35" s="408" t="s">
        <v>105</v>
      </c>
      <c r="F35" s="409"/>
    </row>
    <row r="36" spans="2:6" ht="14.25" thickBot="1" x14ac:dyDescent="0.2">
      <c r="B36" s="29"/>
      <c r="C36" s="30" t="s">
        <v>16</v>
      </c>
      <c r="D36" s="31" t="s">
        <v>18</v>
      </c>
      <c r="E36" s="30" t="s">
        <v>16</v>
      </c>
      <c r="F36" s="31" t="s">
        <v>18</v>
      </c>
    </row>
    <row r="37" spans="2:6" x14ac:dyDescent="0.15">
      <c r="B37" s="26" t="s">
        <v>19</v>
      </c>
      <c r="C37" s="27">
        <f>SUM('単位修得状況確認表（共通教育科目，一般学生）'!H16:H19)</f>
        <v>0</v>
      </c>
      <c r="D37" s="28">
        <f>SUM(C$37:C37)</f>
        <v>0</v>
      </c>
      <c r="E37" s="27">
        <f>SUM('単位修得状況確認表（共通教育科目，一般学生）'!H20:H21)</f>
        <v>0</v>
      </c>
      <c r="F37" s="28">
        <f>SUM(E$37:E37)</f>
        <v>0</v>
      </c>
    </row>
    <row r="38" spans="2:6" ht="14.25" thickBot="1" x14ac:dyDescent="0.2">
      <c r="B38" s="18" t="s">
        <v>20</v>
      </c>
      <c r="C38" s="19">
        <f>SUM('単位修得状況確認表（共通教育科目，一般学生）'!J16:J19)</f>
        <v>0</v>
      </c>
      <c r="D38" s="32">
        <f>SUM(C$37:C38)</f>
        <v>0</v>
      </c>
      <c r="E38" s="19">
        <f>SUM('単位修得状況確認表（共通教育科目，一般学生）'!J20:J21)</f>
        <v>0</v>
      </c>
      <c r="F38" s="32">
        <f>SUM(E$37:E38)</f>
        <v>0</v>
      </c>
    </row>
    <row r="39" spans="2:6" x14ac:dyDescent="0.15">
      <c r="B39" s="23" t="s">
        <v>21</v>
      </c>
      <c r="C39" s="24">
        <f>SUM('単位修得状況確認表（共通教育科目，一般学生）'!L16:L19)</f>
        <v>0</v>
      </c>
      <c r="D39" s="28">
        <f>SUM(C$37:C39)</f>
        <v>0</v>
      </c>
      <c r="E39" s="24">
        <f>SUM('単位修得状況確認表（共通教育科目，一般学生）'!L20:L21)</f>
        <v>0</v>
      </c>
      <c r="F39" s="28">
        <f>SUM(E$37:E39)</f>
        <v>0</v>
      </c>
    </row>
    <row r="40" spans="2:6" ht="14.25" thickBot="1" x14ac:dyDescent="0.2">
      <c r="B40" s="21" t="s">
        <v>22</v>
      </c>
      <c r="C40" s="22">
        <f>SUM('単位修得状況確認表（共通教育科目，一般学生）'!N16:N19)</f>
        <v>0</v>
      </c>
      <c r="D40" s="32">
        <f>SUM(C$37:C40)</f>
        <v>0</v>
      </c>
      <c r="E40" s="22">
        <f>SUM('単位修得状況確認表（共通教育科目，一般学生）'!N20:N21)</f>
        <v>0</v>
      </c>
      <c r="F40" s="32">
        <f>SUM(E$37:E40)</f>
        <v>0</v>
      </c>
    </row>
    <row r="41" spans="2:6" x14ac:dyDescent="0.15">
      <c r="B41" s="26" t="s">
        <v>314</v>
      </c>
      <c r="C41" s="27">
        <f>SUM('単位修得状況確認表（共通教育科目，一般学生）'!P16:P19)</f>
        <v>0</v>
      </c>
      <c r="D41" s="28">
        <f>SUM(C$37:C41)</f>
        <v>0</v>
      </c>
      <c r="E41" s="27">
        <f>SUM('単位修得状況確認表（共通教育科目，一般学生）'!P20:P21)</f>
        <v>0</v>
      </c>
      <c r="F41" s="28">
        <f>SUM(E$37:E41)</f>
        <v>0</v>
      </c>
    </row>
    <row r="42" spans="2:6" ht="14.25" thickBot="1" x14ac:dyDescent="0.2">
      <c r="B42" s="18" t="s">
        <v>315</v>
      </c>
      <c r="C42" s="19">
        <f>SUM('単位修得状況確認表（共通教育科目，一般学生）'!R16:R19)</f>
        <v>0</v>
      </c>
      <c r="D42" s="32">
        <f>SUM(C$37:C42)</f>
        <v>0</v>
      </c>
      <c r="E42" s="19">
        <f>SUM('単位修得状況確認表（共通教育科目，一般学生）'!R20:R21)</f>
        <v>0</v>
      </c>
      <c r="F42" s="32">
        <f>SUM(E$37:E42)</f>
        <v>0</v>
      </c>
    </row>
    <row r="43" spans="2:6" x14ac:dyDescent="0.15">
      <c r="B43" s="23" t="s">
        <v>23</v>
      </c>
      <c r="C43" s="24">
        <f>SUM('単位修得状況確認表（共通教育科目，一般学生）'!T16:T19)</f>
        <v>0</v>
      </c>
      <c r="D43" s="28">
        <f>SUM(C$37:C43)</f>
        <v>0</v>
      </c>
      <c r="E43" s="24">
        <f>SUM('単位修得状況確認表（共通教育科目，一般学生）'!T20:T21)</f>
        <v>0</v>
      </c>
      <c r="F43" s="28">
        <f>SUM(E$37:E43)</f>
        <v>0</v>
      </c>
    </row>
    <row r="44" spans="2:6" ht="14.25" thickBot="1" x14ac:dyDescent="0.2">
      <c r="B44" s="18" t="s">
        <v>24</v>
      </c>
      <c r="C44" s="19">
        <f>SUM('単位修得状況確認表（共通教育科目，一般学生）'!V16:V19)</f>
        <v>0</v>
      </c>
      <c r="D44" s="32">
        <f>SUM(C$37:C44)</f>
        <v>0</v>
      </c>
      <c r="E44" s="19">
        <f>SUM('単位修得状況確認表（共通教育科目，一般学生）'!V20:V21)</f>
        <v>0</v>
      </c>
      <c r="F44" s="32">
        <f>SUM(E$37:E44)</f>
        <v>0</v>
      </c>
    </row>
    <row r="52" spans="2:8" ht="14.25" x14ac:dyDescent="0.15">
      <c r="B52" s="53"/>
      <c r="C52" s="54"/>
      <c r="D52" s="54"/>
      <c r="E52" s="54"/>
      <c r="F52" s="54"/>
      <c r="G52" s="54"/>
      <c r="H52" s="54"/>
    </row>
    <row r="53" spans="2:8" x14ac:dyDescent="0.15">
      <c r="B53" s="54"/>
      <c r="C53" s="54"/>
      <c r="D53" s="54"/>
      <c r="E53" s="54"/>
      <c r="F53" s="54"/>
      <c r="G53" s="54"/>
      <c r="H53" s="54"/>
    </row>
    <row r="54" spans="2:8" x14ac:dyDescent="0.15">
      <c r="B54" s="52"/>
      <c r="C54" s="52"/>
      <c r="D54" s="52"/>
      <c r="E54" s="54"/>
      <c r="F54" s="54"/>
      <c r="G54" s="54"/>
      <c r="H54" s="54"/>
    </row>
    <row r="55" spans="2:8" x14ac:dyDescent="0.15">
      <c r="B55" s="55"/>
      <c r="C55" s="55"/>
      <c r="D55" s="55"/>
      <c r="E55" s="54"/>
      <c r="F55" s="54"/>
      <c r="G55" s="54"/>
      <c r="H55" s="54"/>
    </row>
    <row r="56" spans="2:8" x14ac:dyDescent="0.15">
      <c r="B56" s="55"/>
      <c r="C56" s="55"/>
      <c r="D56" s="55"/>
      <c r="E56" s="54"/>
      <c r="F56" s="54"/>
      <c r="G56" s="54"/>
      <c r="H56" s="54"/>
    </row>
    <row r="57" spans="2:8" x14ac:dyDescent="0.15">
      <c r="B57" s="55"/>
      <c r="C57" s="55"/>
      <c r="D57" s="55"/>
      <c r="E57" s="54"/>
      <c r="F57" s="54"/>
      <c r="G57" s="54"/>
      <c r="H57" s="54"/>
    </row>
    <row r="58" spans="2:8" x14ac:dyDescent="0.15">
      <c r="B58" s="55"/>
      <c r="C58" s="55"/>
      <c r="D58" s="55"/>
      <c r="E58" s="54"/>
      <c r="F58" s="54"/>
      <c r="G58" s="54"/>
      <c r="H58" s="54"/>
    </row>
    <row r="59" spans="2:8" x14ac:dyDescent="0.15">
      <c r="B59" s="55"/>
      <c r="C59" s="55"/>
      <c r="D59" s="55"/>
      <c r="E59" s="54"/>
      <c r="F59" s="54"/>
      <c r="G59" s="54"/>
      <c r="H59" s="54"/>
    </row>
    <row r="60" spans="2:8" x14ac:dyDescent="0.15">
      <c r="B60" s="55"/>
      <c r="C60" s="55"/>
      <c r="D60" s="55"/>
      <c r="E60" s="54"/>
      <c r="F60" s="54"/>
      <c r="G60" s="54"/>
      <c r="H60" s="54"/>
    </row>
    <row r="61" spans="2:8" x14ac:dyDescent="0.15">
      <c r="B61" s="55"/>
      <c r="C61" s="55"/>
      <c r="D61" s="55"/>
      <c r="E61" s="54"/>
      <c r="F61" s="54"/>
      <c r="G61" s="54"/>
      <c r="H61" s="54"/>
    </row>
    <row r="62" spans="2:8" x14ac:dyDescent="0.15">
      <c r="B62" s="55"/>
      <c r="C62" s="55"/>
      <c r="D62" s="55"/>
      <c r="E62" s="54"/>
      <c r="F62" s="54"/>
      <c r="G62" s="54"/>
      <c r="H62" s="54"/>
    </row>
    <row r="64" spans="2:8" ht="14.25" x14ac:dyDescent="0.15">
      <c r="B64" s="17" t="s">
        <v>241</v>
      </c>
    </row>
    <row r="65" spans="2:4" ht="14.25" thickBot="1" x14ac:dyDescent="0.2"/>
    <row r="66" spans="2:4" ht="14.25" thickBot="1" x14ac:dyDescent="0.2">
      <c r="C66" s="408" t="s">
        <v>37</v>
      </c>
      <c r="D66" s="409"/>
    </row>
    <row r="67" spans="2:4" ht="14.25" thickBot="1" x14ac:dyDescent="0.2">
      <c r="B67" s="29"/>
      <c r="C67" s="30" t="s">
        <v>16</v>
      </c>
      <c r="D67" s="31" t="s">
        <v>18</v>
      </c>
    </row>
    <row r="68" spans="2:4" x14ac:dyDescent="0.15">
      <c r="B68" s="26" t="s">
        <v>19</v>
      </c>
      <c r="C68" s="27">
        <f>'単位修得状況確認表（専門教育科目）'!G13</f>
        <v>0</v>
      </c>
      <c r="D68" s="28">
        <f>SUM(C$68:C68)</f>
        <v>0</v>
      </c>
    </row>
    <row r="69" spans="2:4" ht="14.25" thickBot="1" x14ac:dyDescent="0.2">
      <c r="B69" s="18" t="s">
        <v>20</v>
      </c>
      <c r="C69" s="19">
        <f>'単位修得状況確認表（専門教育科目）'!I13</f>
        <v>0</v>
      </c>
      <c r="D69" s="32">
        <f>SUM(C$68:C69)</f>
        <v>0</v>
      </c>
    </row>
    <row r="70" spans="2:4" x14ac:dyDescent="0.15">
      <c r="B70" s="23" t="s">
        <v>21</v>
      </c>
      <c r="C70" s="24">
        <f>'単位修得状況確認表（専門教育科目）'!K13</f>
        <v>0</v>
      </c>
      <c r="D70" s="28">
        <f>SUM(C$68:C70)</f>
        <v>0</v>
      </c>
    </row>
    <row r="71" spans="2:4" ht="14.25" thickBot="1" x14ac:dyDescent="0.2">
      <c r="B71" s="21" t="s">
        <v>22</v>
      </c>
      <c r="C71" s="22">
        <f>'単位修得状況確認表（専門教育科目）'!M13</f>
        <v>0</v>
      </c>
      <c r="D71" s="32">
        <f>SUM(C$68:C71)</f>
        <v>0</v>
      </c>
    </row>
    <row r="72" spans="2:4" x14ac:dyDescent="0.15">
      <c r="B72" s="26" t="s">
        <v>314</v>
      </c>
      <c r="C72" s="27">
        <f>'単位修得状況確認表（専門教育科目）'!O13</f>
        <v>0</v>
      </c>
      <c r="D72" s="28">
        <f>SUM(C$68:C72)</f>
        <v>0</v>
      </c>
    </row>
    <row r="73" spans="2:4" ht="14.25" thickBot="1" x14ac:dyDescent="0.2">
      <c r="B73" s="18" t="s">
        <v>315</v>
      </c>
      <c r="C73" s="19">
        <f>'単位修得状況確認表（専門教育科目）'!Q13</f>
        <v>0</v>
      </c>
      <c r="D73" s="32">
        <f>SUM(C$68:C73)</f>
        <v>0</v>
      </c>
    </row>
    <row r="74" spans="2:4" x14ac:dyDescent="0.15">
      <c r="B74" s="23" t="s">
        <v>23</v>
      </c>
      <c r="C74" s="24">
        <f>'単位修得状況確認表（専門教育科目）'!S13</f>
        <v>0</v>
      </c>
      <c r="D74" s="28">
        <f>SUM(C$68:C74)</f>
        <v>0</v>
      </c>
    </row>
    <row r="75" spans="2:4" ht="14.25" thickBot="1" x14ac:dyDescent="0.2">
      <c r="B75" s="18" t="s">
        <v>24</v>
      </c>
      <c r="C75" s="19">
        <f>'単位修得状況確認表（専門教育科目）'!U13</f>
        <v>0</v>
      </c>
      <c r="D75" s="32">
        <f>SUM(C$68:C75)</f>
        <v>0</v>
      </c>
    </row>
    <row r="83" spans="2:4" ht="14.25" x14ac:dyDescent="0.15">
      <c r="B83" s="17" t="s">
        <v>242</v>
      </c>
    </row>
    <row r="84" spans="2:4" ht="14.25" thickBot="1" x14ac:dyDescent="0.2"/>
    <row r="85" spans="2:4" ht="14.25" thickBot="1" x14ac:dyDescent="0.2">
      <c r="B85" s="29"/>
      <c r="C85" s="30" t="s">
        <v>16</v>
      </c>
      <c r="D85" s="31" t="s">
        <v>18</v>
      </c>
    </row>
    <row r="86" spans="2:4" x14ac:dyDescent="0.15">
      <c r="B86" s="26" t="s">
        <v>19</v>
      </c>
      <c r="C86" s="27">
        <f>'単位修得状況確認表（専門教育科目）'!G46</f>
        <v>0</v>
      </c>
      <c r="D86" s="28">
        <f>SUM(C$86:C86)</f>
        <v>0</v>
      </c>
    </row>
    <row r="87" spans="2:4" ht="14.25" thickBot="1" x14ac:dyDescent="0.2">
      <c r="B87" s="18" t="s">
        <v>20</v>
      </c>
      <c r="C87" s="19">
        <f>'単位修得状況確認表（専門教育科目）'!I46</f>
        <v>0</v>
      </c>
      <c r="D87" s="32">
        <f>SUM(C$86:C87)</f>
        <v>0</v>
      </c>
    </row>
    <row r="88" spans="2:4" x14ac:dyDescent="0.15">
      <c r="B88" s="23" t="s">
        <v>21</v>
      </c>
      <c r="C88" s="24">
        <f>'単位修得状況確認表（専門教育科目）'!K46</f>
        <v>0</v>
      </c>
      <c r="D88" s="25">
        <f>SUM(C$86:C88)</f>
        <v>0</v>
      </c>
    </row>
    <row r="89" spans="2:4" ht="14.25" thickBot="1" x14ac:dyDescent="0.2">
      <c r="B89" s="21" t="s">
        <v>22</v>
      </c>
      <c r="C89" s="22">
        <f>'単位修得状況確認表（専門教育科目）'!M46</f>
        <v>0</v>
      </c>
      <c r="D89" s="33">
        <f>SUM(C$86:C89)</f>
        <v>0</v>
      </c>
    </row>
    <row r="90" spans="2:4" x14ac:dyDescent="0.15">
      <c r="B90" s="26" t="s">
        <v>314</v>
      </c>
      <c r="C90" s="27">
        <f>'単位修得状況確認表（専門教育科目）'!O46</f>
        <v>0</v>
      </c>
      <c r="D90" s="28">
        <f>SUM(C$86:C90)</f>
        <v>0</v>
      </c>
    </row>
    <row r="91" spans="2:4" ht="14.25" thickBot="1" x14ac:dyDescent="0.2">
      <c r="B91" s="18" t="s">
        <v>315</v>
      </c>
      <c r="C91" s="19">
        <f>'単位修得状況確認表（専門教育科目）'!Q46</f>
        <v>0</v>
      </c>
      <c r="D91" s="32">
        <f>SUM(C$86:C91)</f>
        <v>0</v>
      </c>
    </row>
    <row r="92" spans="2:4" x14ac:dyDescent="0.15">
      <c r="B92" s="23" t="s">
        <v>23</v>
      </c>
      <c r="C92" s="24">
        <f>'単位修得状況確認表（専門教育科目）'!S46</f>
        <v>0</v>
      </c>
      <c r="D92" s="25">
        <f>SUM(C$86:C92)</f>
        <v>0</v>
      </c>
    </row>
    <row r="93" spans="2:4" ht="14.25" thickBot="1" x14ac:dyDescent="0.2">
      <c r="B93" s="18" t="s">
        <v>24</v>
      </c>
      <c r="C93" s="19">
        <f>'単位修得状況確認表（専門教育科目）'!U46</f>
        <v>0</v>
      </c>
      <c r="D93" s="32">
        <f>SUM(C$86:C93)</f>
        <v>0</v>
      </c>
    </row>
    <row r="109" spans="2:4" ht="14.25" x14ac:dyDescent="0.15">
      <c r="B109" s="17" t="s">
        <v>243</v>
      </c>
    </row>
    <row r="110" spans="2:4" ht="14.25" thickBot="1" x14ac:dyDescent="0.2"/>
    <row r="111" spans="2:4" ht="14.25" thickBot="1" x14ac:dyDescent="0.2">
      <c r="B111" s="29"/>
      <c r="C111" s="30" t="s">
        <v>16</v>
      </c>
      <c r="D111" s="31" t="s">
        <v>18</v>
      </c>
    </row>
    <row r="112" spans="2:4" x14ac:dyDescent="0.15">
      <c r="B112" s="26" t="s">
        <v>19</v>
      </c>
      <c r="C112" s="27">
        <f>'単位修得状況確認表（専門教育科目）'!G51</f>
        <v>0</v>
      </c>
      <c r="D112" s="28">
        <f>SUM(C$112:C112)</f>
        <v>0</v>
      </c>
    </row>
    <row r="113" spans="2:4" ht="14.25" thickBot="1" x14ac:dyDescent="0.2">
      <c r="B113" s="18" t="s">
        <v>20</v>
      </c>
      <c r="C113" s="19">
        <f>'単位修得状況確認表（専門教育科目）'!I51</f>
        <v>0</v>
      </c>
      <c r="D113" s="32">
        <f>SUM(C$112:C113)</f>
        <v>0</v>
      </c>
    </row>
    <row r="114" spans="2:4" x14ac:dyDescent="0.15">
      <c r="B114" s="23" t="s">
        <v>21</v>
      </c>
      <c r="C114" s="24">
        <f>'単位修得状況確認表（専門教育科目）'!K51</f>
        <v>0</v>
      </c>
      <c r="D114" s="25">
        <f>SUM(C$112:C114)</f>
        <v>0</v>
      </c>
    </row>
    <row r="115" spans="2:4" ht="14.25" thickBot="1" x14ac:dyDescent="0.2">
      <c r="B115" s="21" t="s">
        <v>22</v>
      </c>
      <c r="C115" s="22">
        <f>'単位修得状況確認表（専門教育科目）'!M51</f>
        <v>0</v>
      </c>
      <c r="D115" s="33">
        <f>SUM(C$112:C115)</f>
        <v>0</v>
      </c>
    </row>
    <row r="116" spans="2:4" x14ac:dyDescent="0.15">
      <c r="B116" s="26" t="s">
        <v>314</v>
      </c>
      <c r="C116" s="27">
        <f>'単位修得状況確認表（専門教育科目）'!O51</f>
        <v>0</v>
      </c>
      <c r="D116" s="28">
        <f>SUM(C$112:C116)</f>
        <v>0</v>
      </c>
    </row>
    <row r="117" spans="2:4" ht="14.25" thickBot="1" x14ac:dyDescent="0.2">
      <c r="B117" s="18" t="s">
        <v>315</v>
      </c>
      <c r="C117" s="19">
        <f>'単位修得状況確認表（専門教育科目）'!Q51</f>
        <v>0</v>
      </c>
      <c r="D117" s="32">
        <f>SUM(C$112:C117)</f>
        <v>0</v>
      </c>
    </row>
    <row r="118" spans="2:4" x14ac:dyDescent="0.15">
      <c r="B118" s="23" t="s">
        <v>23</v>
      </c>
      <c r="C118" s="24">
        <f>'単位修得状況確認表（専門教育科目）'!S51</f>
        <v>0</v>
      </c>
      <c r="D118" s="25">
        <f>SUM(C$112:C118)</f>
        <v>0</v>
      </c>
    </row>
    <row r="119" spans="2:4" ht="14.25" thickBot="1" x14ac:dyDescent="0.2">
      <c r="B119" s="18" t="s">
        <v>24</v>
      </c>
      <c r="C119" s="19">
        <f>'単位修得状況確認表（専門教育科目）'!U51</f>
        <v>0</v>
      </c>
      <c r="D119" s="32">
        <f>SUM(C$112:C119)</f>
        <v>0</v>
      </c>
    </row>
    <row r="127" spans="2:4" ht="14.25" x14ac:dyDescent="0.15">
      <c r="B127" s="17" t="s">
        <v>244</v>
      </c>
    </row>
    <row r="128" spans="2:4" ht="14.25" thickBot="1" x14ac:dyDescent="0.2"/>
    <row r="129" spans="2:4" ht="14.25" thickBot="1" x14ac:dyDescent="0.2">
      <c r="B129" s="29"/>
      <c r="C129" s="30" t="s">
        <v>16</v>
      </c>
      <c r="D129" s="31" t="s">
        <v>18</v>
      </c>
    </row>
    <row r="130" spans="2:4" x14ac:dyDescent="0.15">
      <c r="B130" s="26" t="s">
        <v>19</v>
      </c>
      <c r="C130" s="27">
        <f>'単位修得状況確認表（専門教育科目）'!G56</f>
        <v>0</v>
      </c>
      <c r="D130" s="28">
        <f>SUM(C$130:C130)</f>
        <v>0</v>
      </c>
    </row>
    <row r="131" spans="2:4" ht="14.25" thickBot="1" x14ac:dyDescent="0.2">
      <c r="B131" s="18" t="s">
        <v>20</v>
      </c>
      <c r="C131" s="19">
        <f>'単位修得状況確認表（専門教育科目）'!I56</f>
        <v>0</v>
      </c>
      <c r="D131" s="32">
        <f>SUM(C$130:C131)</f>
        <v>0</v>
      </c>
    </row>
    <row r="132" spans="2:4" x14ac:dyDescent="0.15">
      <c r="B132" s="23" t="s">
        <v>21</v>
      </c>
      <c r="C132" s="24">
        <f>'単位修得状況確認表（専門教育科目）'!K56</f>
        <v>0</v>
      </c>
      <c r="D132" s="25">
        <f>SUM(C$130:C132)</f>
        <v>0</v>
      </c>
    </row>
    <row r="133" spans="2:4" ht="14.25" thickBot="1" x14ac:dyDescent="0.2">
      <c r="B133" s="21" t="s">
        <v>22</v>
      </c>
      <c r="C133" s="22">
        <f>'単位修得状況確認表（専門教育科目）'!M56</f>
        <v>0</v>
      </c>
      <c r="D133" s="33">
        <f>SUM(C$130:C133)</f>
        <v>0</v>
      </c>
    </row>
    <row r="134" spans="2:4" x14ac:dyDescent="0.15">
      <c r="B134" s="26" t="s">
        <v>314</v>
      </c>
      <c r="C134" s="27">
        <f>'単位修得状況確認表（専門教育科目）'!O56</f>
        <v>0</v>
      </c>
      <c r="D134" s="28">
        <f>SUM(C$130:C134)</f>
        <v>0</v>
      </c>
    </row>
    <row r="135" spans="2:4" ht="14.25" thickBot="1" x14ac:dyDescent="0.2">
      <c r="B135" s="18" t="s">
        <v>315</v>
      </c>
      <c r="C135" s="19">
        <f>'単位修得状況確認表（専門教育科目）'!Q56</f>
        <v>0</v>
      </c>
      <c r="D135" s="32">
        <f>SUM(C$130:C135)</f>
        <v>0</v>
      </c>
    </row>
    <row r="136" spans="2:4" x14ac:dyDescent="0.15">
      <c r="B136" s="23" t="s">
        <v>23</v>
      </c>
      <c r="C136" s="24">
        <f>'単位修得状況確認表（専門教育科目）'!S56</f>
        <v>0</v>
      </c>
      <c r="D136" s="25">
        <f>SUM(C$130:C136)</f>
        <v>0</v>
      </c>
    </row>
    <row r="137" spans="2:4" ht="14.25" thickBot="1" x14ac:dyDescent="0.2">
      <c r="B137" s="18" t="s">
        <v>24</v>
      </c>
      <c r="C137" s="19">
        <f>'単位修得状況確認表（専門教育科目）'!U56</f>
        <v>0</v>
      </c>
      <c r="D137" s="32">
        <f>SUM(C$130:C137)</f>
        <v>0</v>
      </c>
    </row>
    <row r="146" spans="2:4" ht="14.25" x14ac:dyDescent="0.15">
      <c r="B146" s="17" t="s">
        <v>245</v>
      </c>
    </row>
    <row r="147" spans="2:4" ht="14.25" thickBot="1" x14ac:dyDescent="0.2"/>
    <row r="148" spans="2:4" ht="14.25" thickBot="1" x14ac:dyDescent="0.2">
      <c r="B148" s="29"/>
      <c r="C148" s="30" t="s">
        <v>16</v>
      </c>
      <c r="D148" s="31" t="s">
        <v>18</v>
      </c>
    </row>
    <row r="149" spans="2:4" x14ac:dyDescent="0.15">
      <c r="B149" s="26" t="s">
        <v>19</v>
      </c>
      <c r="C149" s="27">
        <f>'単位修得状況確認表（専門教育科目）'!G69</f>
        <v>0</v>
      </c>
      <c r="D149" s="28">
        <f>SUM(C$149:C149)</f>
        <v>0</v>
      </c>
    </row>
    <row r="150" spans="2:4" ht="14.25" thickBot="1" x14ac:dyDescent="0.2">
      <c r="B150" s="18" t="s">
        <v>20</v>
      </c>
      <c r="C150" s="19">
        <f>'単位修得状況確認表（専門教育科目）'!I69</f>
        <v>0</v>
      </c>
      <c r="D150" s="32">
        <f>SUM(C$149:C150)</f>
        <v>0</v>
      </c>
    </row>
    <row r="151" spans="2:4" x14ac:dyDescent="0.15">
      <c r="B151" s="23" t="s">
        <v>21</v>
      </c>
      <c r="C151" s="24">
        <f>'単位修得状況確認表（専門教育科目）'!K69</f>
        <v>0</v>
      </c>
      <c r="D151" s="25">
        <f>SUM(C$149:C151)</f>
        <v>0</v>
      </c>
    </row>
    <row r="152" spans="2:4" ht="14.25" thickBot="1" x14ac:dyDescent="0.2">
      <c r="B152" s="21" t="s">
        <v>22</v>
      </c>
      <c r="C152" s="22">
        <f>'単位修得状況確認表（専門教育科目）'!M69</f>
        <v>0</v>
      </c>
      <c r="D152" s="33">
        <f>SUM(C$149:C152)</f>
        <v>0</v>
      </c>
    </row>
    <row r="153" spans="2:4" x14ac:dyDescent="0.15">
      <c r="B153" s="26" t="s">
        <v>314</v>
      </c>
      <c r="C153" s="27">
        <f>'単位修得状況確認表（専門教育科目）'!O69</f>
        <v>0</v>
      </c>
      <c r="D153" s="28">
        <f>SUM(C$149:C153)</f>
        <v>0</v>
      </c>
    </row>
    <row r="154" spans="2:4" ht="14.25" thickBot="1" x14ac:dyDescent="0.2">
      <c r="B154" s="18" t="s">
        <v>315</v>
      </c>
      <c r="C154" s="19">
        <f>'単位修得状況確認表（専門教育科目）'!Q69</f>
        <v>0</v>
      </c>
      <c r="D154" s="32">
        <f>SUM(C$149:C154)</f>
        <v>0</v>
      </c>
    </row>
    <row r="155" spans="2:4" x14ac:dyDescent="0.15">
      <c r="B155" s="23" t="s">
        <v>23</v>
      </c>
      <c r="C155" s="24">
        <f>'単位修得状況確認表（専門教育科目）'!S69</f>
        <v>0</v>
      </c>
      <c r="D155" s="25">
        <f>SUM(C$149:C155)</f>
        <v>0</v>
      </c>
    </row>
    <row r="156" spans="2:4" ht="14.25" thickBot="1" x14ac:dyDescent="0.2">
      <c r="B156" s="18" t="s">
        <v>24</v>
      </c>
      <c r="C156" s="19">
        <f>'単位修得状況確認表（専門教育科目）'!U69</f>
        <v>0</v>
      </c>
      <c r="D156" s="32">
        <f>SUM(C$149:C156)</f>
        <v>0</v>
      </c>
    </row>
    <row r="164" spans="2:4" ht="14.25" x14ac:dyDescent="0.15">
      <c r="B164" s="17" t="s">
        <v>246</v>
      </c>
    </row>
    <row r="165" spans="2:4" ht="14.25" thickBot="1" x14ac:dyDescent="0.2"/>
    <row r="166" spans="2:4" ht="14.25" thickBot="1" x14ac:dyDescent="0.2">
      <c r="B166" s="29"/>
      <c r="C166" s="30" t="s">
        <v>16</v>
      </c>
      <c r="D166" s="31" t="s">
        <v>18</v>
      </c>
    </row>
    <row r="167" spans="2:4" x14ac:dyDescent="0.15">
      <c r="B167" s="26" t="s">
        <v>19</v>
      </c>
      <c r="C167" s="27">
        <f>'単位修得状況確認表（専門教育科目）'!G82</f>
        <v>0</v>
      </c>
      <c r="D167" s="28">
        <f>SUM(C$167:C167)</f>
        <v>0</v>
      </c>
    </row>
    <row r="168" spans="2:4" ht="14.25" thickBot="1" x14ac:dyDescent="0.2">
      <c r="B168" s="18" t="s">
        <v>20</v>
      </c>
      <c r="C168" s="19">
        <f>'単位修得状況確認表（専門教育科目）'!I82</f>
        <v>0</v>
      </c>
      <c r="D168" s="32">
        <f>SUM(C$167:C168)</f>
        <v>0</v>
      </c>
    </row>
    <row r="169" spans="2:4" x14ac:dyDescent="0.15">
      <c r="B169" s="23" t="s">
        <v>21</v>
      </c>
      <c r="C169" s="24">
        <f>'単位修得状況確認表（専門教育科目）'!K82</f>
        <v>0</v>
      </c>
      <c r="D169" s="25">
        <f>SUM(C$167:C169)</f>
        <v>0</v>
      </c>
    </row>
    <row r="170" spans="2:4" ht="14.25" thickBot="1" x14ac:dyDescent="0.2">
      <c r="B170" s="21" t="s">
        <v>22</v>
      </c>
      <c r="C170" s="22">
        <f>'単位修得状況確認表（専門教育科目）'!M82</f>
        <v>0</v>
      </c>
      <c r="D170" s="33">
        <f>SUM(C$167:C170)</f>
        <v>0</v>
      </c>
    </row>
    <row r="171" spans="2:4" x14ac:dyDescent="0.15">
      <c r="B171" s="26" t="s">
        <v>314</v>
      </c>
      <c r="C171" s="27">
        <f>'単位修得状況確認表（専門教育科目）'!O82</f>
        <v>0</v>
      </c>
      <c r="D171" s="28">
        <f>SUM(C$167:C171)</f>
        <v>0</v>
      </c>
    </row>
    <row r="172" spans="2:4" ht="14.25" thickBot="1" x14ac:dyDescent="0.2">
      <c r="B172" s="18" t="s">
        <v>315</v>
      </c>
      <c r="C172" s="19">
        <f>'単位修得状況確認表（専門教育科目）'!Q82</f>
        <v>0</v>
      </c>
      <c r="D172" s="32">
        <f>SUM(C$167:C172)</f>
        <v>0</v>
      </c>
    </row>
    <row r="173" spans="2:4" x14ac:dyDescent="0.15">
      <c r="B173" s="23" t="s">
        <v>23</v>
      </c>
      <c r="C173" s="24">
        <f>'単位修得状況確認表（専門教育科目）'!S82</f>
        <v>0</v>
      </c>
      <c r="D173" s="25">
        <f>SUM(C$167:C173)</f>
        <v>0</v>
      </c>
    </row>
    <row r="174" spans="2:4" ht="14.25" thickBot="1" x14ac:dyDescent="0.2">
      <c r="B174" s="18" t="s">
        <v>24</v>
      </c>
      <c r="C174" s="19">
        <f>'単位修得状況確認表（専門教育科目）'!U82</f>
        <v>0</v>
      </c>
      <c r="D174" s="32">
        <f>SUM(C$167:C174)</f>
        <v>0</v>
      </c>
    </row>
    <row r="184" spans="2:4" ht="14.25" x14ac:dyDescent="0.15">
      <c r="B184" s="17" t="s">
        <v>38</v>
      </c>
    </row>
    <row r="185" spans="2:4" ht="14.25" thickBot="1" x14ac:dyDescent="0.2"/>
    <row r="186" spans="2:4" ht="14.25" thickBot="1" x14ac:dyDescent="0.2">
      <c r="B186" s="29"/>
      <c r="C186" s="30" t="s">
        <v>16</v>
      </c>
      <c r="D186" s="31" t="s">
        <v>18</v>
      </c>
    </row>
    <row r="187" spans="2:4" x14ac:dyDescent="0.15">
      <c r="B187" s="26" t="s">
        <v>19</v>
      </c>
      <c r="C187" s="27">
        <f>SUM(C6,E6,C37,E37,C68,C86,C112,C130,C149,C167)</f>
        <v>0</v>
      </c>
      <c r="D187" s="28">
        <f>SUM(C$187:C187)</f>
        <v>0</v>
      </c>
    </row>
    <row r="188" spans="2:4" ht="14.25" thickBot="1" x14ac:dyDescent="0.2">
      <c r="B188" s="18" t="s">
        <v>20</v>
      </c>
      <c r="C188" s="19">
        <f t="shared" ref="C188:C194" si="0">SUM(C7,E7,C38,E38,C69,C87,C113,C131,C150,C168)</f>
        <v>0</v>
      </c>
      <c r="D188" s="32">
        <f>SUM(C$187:C188)</f>
        <v>0</v>
      </c>
    </row>
    <row r="189" spans="2:4" x14ac:dyDescent="0.15">
      <c r="B189" s="23" t="s">
        <v>21</v>
      </c>
      <c r="C189" s="27">
        <f t="shared" si="0"/>
        <v>0</v>
      </c>
      <c r="D189" s="25">
        <f>SUM(C$187:C189)</f>
        <v>0</v>
      </c>
    </row>
    <row r="190" spans="2:4" ht="14.25" thickBot="1" x14ac:dyDescent="0.2">
      <c r="B190" s="21" t="s">
        <v>22</v>
      </c>
      <c r="C190" s="19">
        <f t="shared" si="0"/>
        <v>0</v>
      </c>
      <c r="D190" s="33">
        <f>SUM(C$187:C190)</f>
        <v>0</v>
      </c>
    </row>
    <row r="191" spans="2:4" x14ac:dyDescent="0.15">
      <c r="B191" s="26" t="s">
        <v>314</v>
      </c>
      <c r="C191" s="27">
        <f t="shared" si="0"/>
        <v>0</v>
      </c>
      <c r="D191" s="28">
        <f>SUM(C$187:C191)</f>
        <v>0</v>
      </c>
    </row>
    <row r="192" spans="2:4" ht="14.25" thickBot="1" x14ac:dyDescent="0.2">
      <c r="B192" s="18" t="s">
        <v>315</v>
      </c>
      <c r="C192" s="19">
        <f t="shared" si="0"/>
        <v>0</v>
      </c>
      <c r="D192" s="32">
        <f>SUM(C$187:C192)</f>
        <v>0</v>
      </c>
    </row>
    <row r="193" spans="2:4" x14ac:dyDescent="0.15">
      <c r="B193" s="23" t="s">
        <v>23</v>
      </c>
      <c r="C193" s="27">
        <f t="shared" si="0"/>
        <v>0</v>
      </c>
      <c r="D193" s="25">
        <f>SUM(C$187:C193)</f>
        <v>0</v>
      </c>
    </row>
    <row r="194" spans="2:4" ht="14.25" thickBot="1" x14ac:dyDescent="0.2">
      <c r="B194" s="18" t="s">
        <v>24</v>
      </c>
      <c r="C194" s="19">
        <f t="shared" si="0"/>
        <v>0</v>
      </c>
      <c r="D194" s="32">
        <f>SUM(C$187:C194)</f>
        <v>0</v>
      </c>
    </row>
    <row r="216" spans="2:17" ht="14.25" x14ac:dyDescent="0.15">
      <c r="B216" s="17" t="s">
        <v>231</v>
      </c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2:17" ht="14.25" thickBot="1" x14ac:dyDescent="0.2"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2:17" ht="14.25" thickBot="1" x14ac:dyDescent="0.2">
      <c r="B218" s="34"/>
      <c r="C218" s="35" t="s">
        <v>26</v>
      </c>
      <c r="D218" s="35" t="s">
        <v>27</v>
      </c>
      <c r="E218" s="36" t="s">
        <v>52</v>
      </c>
      <c r="F218" s="57" t="s">
        <v>53</v>
      </c>
      <c r="G218" s="57" t="s">
        <v>54</v>
      </c>
      <c r="H218" s="52"/>
      <c r="I218" s="56"/>
      <c r="J218" s="56"/>
      <c r="K218" s="56"/>
      <c r="L218" s="56"/>
      <c r="M218" s="56"/>
      <c r="N218" s="56"/>
      <c r="O218" s="56"/>
      <c r="P218" s="56"/>
      <c r="Q218" s="56"/>
    </row>
    <row r="219" spans="2:17" x14ac:dyDescent="0.15">
      <c r="B219" s="26" t="s">
        <v>19</v>
      </c>
      <c r="C219" s="27">
        <f>'単位修得状況確認表（共通教育科目，一般学生）'!I23+'単位修得状況確認表（専門教育科目）'!H84</f>
        <v>0</v>
      </c>
      <c r="D219" s="27" t="str">
        <f>IF(E219=0,"",C219/E219)</f>
        <v/>
      </c>
      <c r="E219" s="28">
        <f>D187-F219+G219</f>
        <v>0</v>
      </c>
      <c r="F219" s="55">
        <f>'単位修得状況確認表（共通教育科目，一般学生）'!H26+'単位修得状況確認表（専門教育科目）'!G88</f>
        <v>0</v>
      </c>
      <c r="G219" s="55">
        <f>'単位修得状況確認表（共通教育科目，一般学生）'!H27+'単位修得状況確認表（専門教育科目）'!G89-'単位修得状況確認表（共通教育科目，一般学生）'!H28-'単位修得状況確認表（専門教育科目）'!G90</f>
        <v>0</v>
      </c>
      <c r="H219" s="55"/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2:17" ht="14.25" thickBot="1" x14ac:dyDescent="0.2">
      <c r="B220" s="18" t="s">
        <v>20</v>
      </c>
      <c r="C220" s="19">
        <f>C219+'単位修得状況確認表（共通教育科目，一般学生）'!K23+'単位修得状況確認表（専門教育科目）'!J84</f>
        <v>0</v>
      </c>
      <c r="D220" s="19" t="str">
        <f t="shared" ref="D220:D226" si="1">IF(E220=0,"",C220/E220)</f>
        <v/>
      </c>
      <c r="E220" s="20">
        <f>D188-F220+G220</f>
        <v>0</v>
      </c>
      <c r="F220" s="55">
        <f>F219+'単位修得状況確認表（共通教育科目，一般学生）'!J26+'単位修得状況確認表（専門教育科目）'!I88</f>
        <v>0</v>
      </c>
      <c r="G220" s="55">
        <f>G219+'単位修得状況確認表（共通教育科目，一般学生）'!J27+'単位修得状況確認表（専門教育科目）'!I89-'単位修得状況確認表（共通教育科目，一般学生）'!J28-'単位修得状況確認表（専門教育科目）'!I90</f>
        <v>0</v>
      </c>
      <c r="H220" s="55"/>
      <c r="I220" s="56"/>
      <c r="J220" s="56"/>
      <c r="K220" s="56"/>
      <c r="L220" s="56"/>
      <c r="M220" s="56"/>
      <c r="N220" s="56"/>
      <c r="O220" s="56"/>
      <c r="P220" s="56"/>
      <c r="Q220" s="56"/>
    </row>
    <row r="221" spans="2:17" x14ac:dyDescent="0.15">
      <c r="B221" s="23" t="s">
        <v>21</v>
      </c>
      <c r="C221" s="27">
        <f>C220+'単位修得状況確認表（共通教育科目，一般学生）'!M23+'単位修得状況確認表（専門教育科目）'!L84</f>
        <v>0</v>
      </c>
      <c r="D221" s="27" t="str">
        <f t="shared" si="1"/>
        <v/>
      </c>
      <c r="E221" s="28">
        <f t="shared" ref="E221:E226" si="2">D189-F221+G221</f>
        <v>0</v>
      </c>
      <c r="F221" s="55">
        <f>F220+'単位修得状況確認表（共通教育科目，一般学生）'!L26+'単位修得状況確認表（専門教育科目）'!K88</f>
        <v>0</v>
      </c>
      <c r="G221" s="55">
        <f>G220+'単位修得状況確認表（共通教育科目，一般学生）'!L27+'単位修得状況確認表（専門教育科目）'!K89-'単位修得状況確認表（共通教育科目，一般学生）'!L28-'単位修得状況確認表（専門教育科目）'!K90</f>
        <v>0</v>
      </c>
      <c r="H221" s="55"/>
      <c r="I221" s="56"/>
      <c r="J221" s="56"/>
      <c r="K221" s="56"/>
      <c r="L221" s="56"/>
      <c r="M221" s="56"/>
      <c r="N221" s="56"/>
      <c r="O221" s="56"/>
      <c r="P221" s="56"/>
      <c r="Q221" s="56"/>
    </row>
    <row r="222" spans="2:17" ht="14.25" thickBot="1" x14ac:dyDescent="0.2">
      <c r="B222" s="21" t="s">
        <v>22</v>
      </c>
      <c r="C222" s="19">
        <f>C221+'単位修得状況確認表（共通教育科目，一般学生）'!O23+'単位修得状況確認表（専門教育科目）'!N84</f>
        <v>0</v>
      </c>
      <c r="D222" s="19" t="str">
        <f t="shared" si="1"/>
        <v/>
      </c>
      <c r="E222" s="20">
        <f t="shared" si="2"/>
        <v>0</v>
      </c>
      <c r="F222" s="55">
        <f>F221+'単位修得状況確認表（共通教育科目，一般学生）'!N26+'単位修得状況確認表（専門教育科目）'!M88</f>
        <v>0</v>
      </c>
      <c r="G222" s="55">
        <f>G221+'単位修得状況確認表（共通教育科目，一般学生）'!N27+'単位修得状況確認表（専門教育科目）'!M89-'単位修得状況確認表（共通教育科目，一般学生）'!N28-'単位修得状況確認表（専門教育科目）'!M90</f>
        <v>0</v>
      </c>
      <c r="H222" s="55"/>
      <c r="I222" s="56"/>
      <c r="J222" s="56"/>
      <c r="K222" s="56"/>
      <c r="L222" s="56"/>
      <c r="M222" s="56"/>
      <c r="N222" s="56"/>
      <c r="O222" s="56"/>
      <c r="P222" s="56"/>
      <c r="Q222" s="56"/>
    </row>
    <row r="223" spans="2:17" x14ac:dyDescent="0.15">
      <c r="B223" s="26" t="s">
        <v>314</v>
      </c>
      <c r="C223" s="27">
        <f>C222+'単位修得状況確認表（共通教育科目，一般学生）'!Q23+'単位修得状況確認表（専門教育科目）'!P84</f>
        <v>0</v>
      </c>
      <c r="D223" s="27" t="str">
        <f t="shared" si="1"/>
        <v/>
      </c>
      <c r="E223" s="28">
        <f t="shared" si="2"/>
        <v>0</v>
      </c>
      <c r="F223" s="55">
        <f>F222+'単位修得状況確認表（共通教育科目，一般学生）'!P26+'単位修得状況確認表（専門教育科目）'!O88</f>
        <v>0</v>
      </c>
      <c r="G223" s="55">
        <f>G222+'単位修得状況確認表（共通教育科目，一般学生）'!P27+'単位修得状況確認表（専門教育科目）'!O89-'単位修得状況確認表（共通教育科目，一般学生）'!P28-'単位修得状況確認表（専門教育科目）'!O90</f>
        <v>0</v>
      </c>
      <c r="H223" s="55"/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2:17" ht="14.25" thickBot="1" x14ac:dyDescent="0.2">
      <c r="B224" s="18" t="s">
        <v>315</v>
      </c>
      <c r="C224" s="19">
        <f>C223+'単位修得状況確認表（共通教育科目，一般学生）'!S23+'単位修得状況確認表（専門教育科目）'!R84</f>
        <v>0</v>
      </c>
      <c r="D224" s="19" t="str">
        <f t="shared" si="1"/>
        <v/>
      </c>
      <c r="E224" s="20">
        <f t="shared" si="2"/>
        <v>0</v>
      </c>
      <c r="F224" s="55">
        <f>F223+'単位修得状況確認表（共通教育科目，一般学生）'!R26+'単位修得状況確認表（専門教育科目）'!Q88</f>
        <v>0</v>
      </c>
      <c r="G224" s="55">
        <f>G223+'単位修得状況確認表（共通教育科目，一般学生）'!R27+'単位修得状況確認表（専門教育科目）'!Q89-'単位修得状況確認表（共通教育科目，一般学生）'!R28-'単位修得状況確認表（専門教育科目）'!Q90</f>
        <v>0</v>
      </c>
      <c r="H224" s="55"/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2:17" x14ac:dyDescent="0.15">
      <c r="B225" s="23" t="s">
        <v>23</v>
      </c>
      <c r="C225" s="24">
        <f>C224+'単位修得状況確認表（共通教育科目，一般学生）'!U23+'単位修得状況確認表（専門教育科目）'!T84</f>
        <v>0</v>
      </c>
      <c r="D225" s="27" t="str">
        <f t="shared" si="1"/>
        <v/>
      </c>
      <c r="E225" s="28">
        <f t="shared" si="2"/>
        <v>0</v>
      </c>
      <c r="F225" s="55">
        <f>F224+'単位修得状況確認表（共通教育科目，一般学生）'!T26+'単位修得状況確認表（専門教育科目）'!S88</f>
        <v>0</v>
      </c>
      <c r="G225" s="55">
        <f>G224+'単位修得状況確認表（共通教育科目，一般学生）'!T27+'単位修得状況確認表（専門教育科目）'!S89-'単位修得状況確認表（共通教育科目，一般学生）'!T28-'単位修得状況確認表（専門教育科目）'!S90</f>
        <v>0</v>
      </c>
      <c r="H225" s="55"/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2:17" ht="14.25" thickBot="1" x14ac:dyDescent="0.2">
      <c r="B226" s="18" t="s">
        <v>24</v>
      </c>
      <c r="C226" s="19">
        <f>C225+'単位修得状況確認表（共通教育科目，一般学生）'!W23+'単位修得状況確認表（専門教育科目）'!V84</f>
        <v>0</v>
      </c>
      <c r="D226" s="19" t="str">
        <f t="shared" si="1"/>
        <v/>
      </c>
      <c r="E226" s="20">
        <f t="shared" si="2"/>
        <v>0</v>
      </c>
      <c r="F226" s="55">
        <f>F225+'単位修得状況確認表（共通教育科目，一般学生）'!V26+'単位修得状況確認表（専門教育科目）'!U88</f>
        <v>0</v>
      </c>
      <c r="G226" s="55">
        <f>G225+'単位修得状況確認表（共通教育科目，一般学生）'!V27+'単位修得状況確認表（専門教育科目）'!U89-'単位修得状況確認表（共通教育科目，一般学生）'!V28-'単位修得状況確認表（専門教育科目）'!U90</f>
        <v>0</v>
      </c>
      <c r="H226" s="55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2:17" x14ac:dyDescent="0.15"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2:17" x14ac:dyDescent="0.15"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2:17" x14ac:dyDescent="0.15"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</row>
  </sheetData>
  <sheetProtection password="CC61" sheet="1" objects="1" scenarios="1" selectLockedCells="1"/>
  <mergeCells count="5">
    <mergeCell ref="C4:D4"/>
    <mergeCell ref="E4:F4"/>
    <mergeCell ref="C35:D35"/>
    <mergeCell ref="E35:F35"/>
    <mergeCell ref="C66:D66"/>
  </mergeCells>
  <phoneticPr fontId="4"/>
  <pageMargins left="0.70866141732283472" right="0.70866141732283472" top="0.35433070866141736" bottom="0.35433070866141736" header="0.31496062992125984" footer="0.31496062992125984"/>
  <pageSetup paperSize="9" scale="42" fitToHeight="0" orientation="portrait" horizontalDpi="300" verticalDpi="300" r:id="rId1"/>
  <rowBreaks count="1" manualBreakCount="1">
    <brk id="145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単位修得状況確認表（共通教育科目，一般学生）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'単位修得状況確認表（共通教育科目，一般学生）'!Print_Area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Windows ユーザー</cp:lastModifiedBy>
  <cp:lastPrinted>2017-06-30T05:57:52Z</cp:lastPrinted>
  <dcterms:created xsi:type="dcterms:W3CDTF">2008-03-19T11:26:33Z</dcterms:created>
  <dcterms:modified xsi:type="dcterms:W3CDTF">2017-07-12T09:08:08Z</dcterms:modified>
</cp:coreProperties>
</file>