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570" yWindow="1140" windowWidth="13455" windowHeight="10260" tabRatio="854" firstSheet="3" activeTab="3"/>
  </bookViews>
  <sheets>
    <sheet name="表紙" sheetId="14" r:id="rId1"/>
    <sheet name="自己採点シート" sheetId="15" r:id="rId2"/>
    <sheet name="学習自己点検シート " sheetId="16" r:id="rId3"/>
    <sheet name="単位修得状況確認表（共通教育科目，外国人留学生）" sheetId="18" r:id="rId4"/>
    <sheet name="単位修得状況確認表（専門教育科目）" sheetId="11" r:id="rId5"/>
    <sheet name="累積グラフ" sheetId="19" r:id="rId6"/>
  </sheets>
  <functionGroups builtInGroupCount="17"/>
  <definedNames>
    <definedName name="_xlnm.Print_Area" localSheetId="2">'学習自己点検シート '!$B$1:$N$73</definedName>
    <definedName name="_xlnm.Print_Area" localSheetId="1">自己採点シート!$B$1:$V$24</definedName>
    <definedName name="_xlnm.Print_Area" localSheetId="3">'単位修得状況確認表（共通教育科目，外国人留学生）'!$A$1:$AS$40</definedName>
    <definedName name="_xlnm.Print_Area" localSheetId="4">'単位修得状況確認表（専門教育科目）'!$A$1:$AQ$79</definedName>
    <definedName name="_xlnm.Print_Area" localSheetId="5">累積グラフ!$A$1:$T$223</definedName>
  </definedNames>
  <calcPr calcId="145621"/>
</workbook>
</file>

<file path=xl/calcChain.xml><?xml version="1.0" encoding="utf-8"?>
<calcChain xmlns="http://schemas.openxmlformats.org/spreadsheetml/2006/main">
  <c r="AM25" i="18" l="1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 l="1"/>
  <c r="U25" i="18"/>
  <c r="T25" i="18"/>
  <c r="S25" i="18"/>
  <c r="R25" i="18"/>
  <c r="Q25" i="18"/>
  <c r="P25" i="18"/>
  <c r="O25" i="18"/>
  <c r="N25" i="18"/>
  <c r="M25" i="18"/>
  <c r="L25" i="18"/>
  <c r="K25" i="18"/>
  <c r="J25" i="18"/>
  <c r="H25" i="18"/>
  <c r="I25" i="18"/>
  <c r="G217" i="19" l="1"/>
  <c r="G216" i="19"/>
  <c r="G215" i="19"/>
  <c r="G214" i="19"/>
  <c r="G213" i="19"/>
  <c r="G212" i="19"/>
  <c r="G211" i="19"/>
  <c r="G210" i="19"/>
  <c r="AL79" i="11"/>
  <c r="AN30" i="18"/>
  <c r="AN29" i="18"/>
  <c r="AN28" i="18"/>
  <c r="F210" i="19" l="1"/>
  <c r="F211" i="19" s="1"/>
  <c r="F212" i="19" s="1"/>
  <c r="F213" i="19" s="1"/>
  <c r="F214" i="19" s="1"/>
  <c r="F215" i="19" s="1"/>
  <c r="F216" i="19" s="1"/>
  <c r="F217" i="19" s="1"/>
  <c r="E44" i="19"/>
  <c r="C44" i="19"/>
  <c r="E43" i="19"/>
  <c r="C43" i="19"/>
  <c r="E42" i="19"/>
  <c r="C42" i="19"/>
  <c r="E41" i="19"/>
  <c r="C41" i="19"/>
  <c r="E40" i="19"/>
  <c r="C40" i="19"/>
  <c r="E39" i="19"/>
  <c r="C39" i="19"/>
  <c r="E38" i="19"/>
  <c r="C38" i="19"/>
  <c r="E37" i="19"/>
  <c r="C37" i="19"/>
  <c r="E13" i="19"/>
  <c r="C13" i="19"/>
  <c r="E12" i="19"/>
  <c r="C12" i="19"/>
  <c r="E11" i="19"/>
  <c r="C11" i="19"/>
  <c r="E10" i="19"/>
  <c r="C10" i="19"/>
  <c r="E9" i="19"/>
  <c r="C9" i="19"/>
  <c r="E8" i="19"/>
  <c r="C8" i="19"/>
  <c r="E7" i="19"/>
  <c r="C7" i="19"/>
  <c r="E6" i="19"/>
  <c r="C6" i="19"/>
  <c r="G13" i="19" l="1"/>
  <c r="H13" i="19" s="1"/>
  <c r="G12" i="19"/>
  <c r="G11" i="19"/>
  <c r="G10" i="19"/>
  <c r="G9" i="19"/>
  <c r="G8" i="19"/>
  <c r="G7" i="19"/>
  <c r="G6" i="19"/>
  <c r="H12" i="19" l="1"/>
  <c r="H6" i="19"/>
  <c r="H8" i="19"/>
  <c r="H10" i="19"/>
  <c r="H7" i="19"/>
  <c r="H9" i="19"/>
  <c r="H11" i="19"/>
  <c r="C164" i="19" l="1"/>
  <c r="C163" i="19"/>
  <c r="C162" i="19"/>
  <c r="C161" i="19"/>
  <c r="C160" i="19"/>
  <c r="C159" i="19"/>
  <c r="C158" i="19"/>
  <c r="C157" i="19"/>
  <c r="D164" i="19" s="1"/>
  <c r="C146" i="19"/>
  <c r="C145" i="19"/>
  <c r="C144" i="19"/>
  <c r="C143" i="19"/>
  <c r="C142" i="19"/>
  <c r="C141" i="19"/>
  <c r="C140" i="19"/>
  <c r="C139" i="19"/>
  <c r="D144" i="19" s="1"/>
  <c r="C128" i="19"/>
  <c r="C127" i="19"/>
  <c r="C126" i="19"/>
  <c r="C125" i="19"/>
  <c r="C124" i="19"/>
  <c r="C123" i="19"/>
  <c r="C122" i="19"/>
  <c r="C121" i="19"/>
  <c r="D126" i="19" s="1"/>
  <c r="C110" i="19"/>
  <c r="C109" i="19"/>
  <c r="C108" i="19"/>
  <c r="C107" i="19"/>
  <c r="C106" i="19"/>
  <c r="C105" i="19"/>
  <c r="C104" i="19"/>
  <c r="C103" i="19"/>
  <c r="D104" i="19" s="1"/>
  <c r="C92" i="19"/>
  <c r="C91" i="19"/>
  <c r="C90" i="19"/>
  <c r="C89" i="19"/>
  <c r="C88" i="19"/>
  <c r="C87" i="19"/>
  <c r="C86" i="19"/>
  <c r="C85" i="19"/>
  <c r="D90" i="19" s="1"/>
  <c r="C75" i="19"/>
  <c r="C185" i="19" s="1"/>
  <c r="C74" i="19"/>
  <c r="C184" i="19" s="1"/>
  <c r="C73" i="19"/>
  <c r="C183" i="19" s="1"/>
  <c r="C72" i="19"/>
  <c r="C182" i="19" s="1"/>
  <c r="C71" i="19"/>
  <c r="C181" i="19" s="1"/>
  <c r="C70" i="19"/>
  <c r="C180" i="19" s="1"/>
  <c r="C69" i="19"/>
  <c r="C179" i="19" s="1"/>
  <c r="C68" i="19"/>
  <c r="F42" i="19"/>
  <c r="D40" i="19"/>
  <c r="F13" i="19"/>
  <c r="D159" i="19"/>
  <c r="D146" i="19"/>
  <c r="D127" i="19"/>
  <c r="D106" i="19"/>
  <c r="D73" i="19"/>
  <c r="F44" i="19"/>
  <c r="F43" i="19"/>
  <c r="F40" i="19"/>
  <c r="F38" i="19"/>
  <c r="D44" i="19"/>
  <c r="F12" i="19"/>
  <c r="F10" i="19"/>
  <c r="F8" i="19"/>
  <c r="F6" i="19"/>
  <c r="D71" i="19" l="1"/>
  <c r="C178" i="19"/>
  <c r="D86" i="19"/>
  <c r="D128" i="19"/>
  <c r="D92" i="19"/>
  <c r="D141" i="19"/>
  <c r="D68" i="19"/>
  <c r="D74" i="19"/>
  <c r="D75" i="19"/>
  <c r="D87" i="19"/>
  <c r="D103" i="19"/>
  <c r="D108" i="19"/>
  <c r="D122" i="19"/>
  <c r="D139" i="19"/>
  <c r="D142" i="19"/>
  <c r="D157" i="19"/>
  <c r="D160" i="19"/>
  <c r="D69" i="19"/>
  <c r="D85" i="19"/>
  <c r="D88" i="19"/>
  <c r="D109" i="19"/>
  <c r="D110" i="19"/>
  <c r="D124" i="19"/>
  <c r="D145" i="19"/>
  <c r="D143" i="19"/>
  <c r="D163" i="19"/>
  <c r="D162" i="19"/>
  <c r="D91" i="19"/>
  <c r="D121" i="19"/>
  <c r="D140" i="19"/>
  <c r="D158" i="19"/>
  <c r="D39" i="19"/>
  <c r="D37" i="19"/>
  <c r="D41" i="19"/>
  <c r="F37" i="19"/>
  <c r="F39" i="19"/>
  <c r="F41" i="19"/>
  <c r="F7" i="19"/>
  <c r="F9" i="19"/>
  <c r="F11" i="19"/>
  <c r="D38" i="19"/>
  <c r="D13" i="19"/>
  <c r="D6" i="19"/>
  <c r="D7" i="19"/>
  <c r="D8" i="19"/>
  <c r="D9" i="19"/>
  <c r="D10" i="19"/>
  <c r="D11" i="19"/>
  <c r="D12" i="19"/>
  <c r="D42" i="19"/>
  <c r="D43" i="19"/>
  <c r="D70" i="19"/>
  <c r="D72" i="19"/>
  <c r="D89" i="19"/>
  <c r="D105" i="19"/>
  <c r="D107" i="19"/>
  <c r="D123" i="19"/>
  <c r="D125" i="19"/>
  <c r="D161" i="19"/>
  <c r="D185" i="19" l="1"/>
  <c r="E217" i="19" s="1"/>
  <c r="D217" i="19" s="1"/>
  <c r="D181" i="19"/>
  <c r="E213" i="19" s="1"/>
  <c r="D213" i="19" s="1"/>
  <c r="D184" i="19"/>
  <c r="E216" i="19" s="1"/>
  <c r="D216" i="19" s="1"/>
  <c r="D182" i="19"/>
  <c r="E214" i="19" s="1"/>
  <c r="D214" i="19" s="1"/>
  <c r="D180" i="19"/>
  <c r="E212" i="19" s="1"/>
  <c r="D212" i="19" s="1"/>
  <c r="D178" i="19"/>
  <c r="E210" i="19" s="1"/>
  <c r="D210" i="19" s="1"/>
  <c r="D183" i="19"/>
  <c r="E215" i="19" s="1"/>
  <c r="D215" i="19" s="1"/>
  <c r="D179" i="19"/>
  <c r="E211" i="19" s="1"/>
  <c r="D211" i="19" s="1"/>
  <c r="AK71" i="11" l="1"/>
  <c r="AI71" i="11"/>
  <c r="AG71" i="11"/>
  <c r="AE71" i="11"/>
  <c r="AC71" i="11"/>
  <c r="AA71" i="11"/>
  <c r="Y71" i="11"/>
  <c r="W71" i="11"/>
  <c r="U71" i="11"/>
  <c r="S71" i="11"/>
  <c r="Q71" i="11"/>
  <c r="O71" i="11"/>
  <c r="M71" i="11"/>
  <c r="K71" i="11"/>
  <c r="I71" i="11"/>
  <c r="G71" i="11"/>
  <c r="AK60" i="11"/>
  <c r="AI60" i="11"/>
  <c r="AG60" i="11"/>
  <c r="AE60" i="11"/>
  <c r="AC60" i="11"/>
  <c r="AA60" i="11"/>
  <c r="Y60" i="11"/>
  <c r="W60" i="11"/>
  <c r="U60" i="11"/>
  <c r="S60" i="11"/>
  <c r="Q60" i="11"/>
  <c r="O60" i="11"/>
  <c r="M60" i="11"/>
  <c r="K60" i="11"/>
  <c r="I60" i="11"/>
  <c r="G60" i="11"/>
  <c r="AK48" i="11"/>
  <c r="AI48" i="11"/>
  <c r="AG48" i="11"/>
  <c r="AE48" i="11"/>
  <c r="AC48" i="11"/>
  <c r="AA48" i="11"/>
  <c r="Y48" i="11"/>
  <c r="W48" i="11"/>
  <c r="U48" i="11"/>
  <c r="S48" i="11"/>
  <c r="Q48" i="11"/>
  <c r="O48" i="11"/>
  <c r="M48" i="11"/>
  <c r="K48" i="11"/>
  <c r="I48" i="11"/>
  <c r="G48" i="11"/>
  <c r="AK38" i="11"/>
  <c r="AI38" i="11"/>
  <c r="AG38" i="11"/>
  <c r="AE38" i="11"/>
  <c r="AC38" i="11"/>
  <c r="AA38" i="11"/>
  <c r="Y38" i="11"/>
  <c r="W38" i="11"/>
  <c r="U38" i="11"/>
  <c r="S38" i="11"/>
  <c r="Q38" i="11"/>
  <c r="O38" i="11"/>
  <c r="M38" i="11"/>
  <c r="K38" i="11"/>
  <c r="I38" i="11"/>
  <c r="G38" i="11"/>
  <c r="AK33" i="11"/>
  <c r="AI33" i="11"/>
  <c r="AG33" i="11"/>
  <c r="AE33" i="11"/>
  <c r="AC33" i="11"/>
  <c r="AA33" i="11"/>
  <c r="Y33" i="11"/>
  <c r="W33" i="11"/>
  <c r="U33" i="11"/>
  <c r="S33" i="11"/>
  <c r="Q33" i="11"/>
  <c r="O33" i="11"/>
  <c r="M33" i="11"/>
  <c r="K33" i="11"/>
  <c r="I33" i="11"/>
  <c r="G33" i="11"/>
  <c r="AK15" i="11"/>
  <c r="AI15" i="11"/>
  <c r="AG15" i="11"/>
  <c r="AE15" i="11"/>
  <c r="AC15" i="11"/>
  <c r="AA15" i="11"/>
  <c r="Y15" i="11"/>
  <c r="W15" i="11"/>
  <c r="U15" i="11"/>
  <c r="S15" i="11"/>
  <c r="Q15" i="11"/>
  <c r="O15" i="11"/>
  <c r="M15" i="11"/>
  <c r="K15" i="11"/>
  <c r="I15" i="11"/>
  <c r="G15" i="11"/>
  <c r="AM24" i="18"/>
  <c r="AK24" i="18"/>
  <c r="AI24" i="18"/>
  <c r="AG24" i="18"/>
  <c r="AE24" i="18"/>
  <c r="AC24" i="18"/>
  <c r="AA24" i="18"/>
  <c r="Y24" i="18"/>
  <c r="W24" i="18"/>
  <c r="U24" i="18"/>
  <c r="S24" i="18"/>
  <c r="Q24" i="18"/>
  <c r="O24" i="18"/>
  <c r="M24" i="18"/>
  <c r="K24" i="18"/>
  <c r="I24" i="18"/>
  <c r="AM17" i="18"/>
  <c r="AK17" i="18"/>
  <c r="AI17" i="18"/>
  <c r="AG17" i="18"/>
  <c r="AE17" i="18"/>
  <c r="AC17" i="18"/>
  <c r="AA17" i="18"/>
  <c r="Y17" i="18"/>
  <c r="W17" i="18"/>
  <c r="U17" i="18"/>
  <c r="S17" i="18"/>
  <c r="Q17" i="18"/>
  <c r="O17" i="18"/>
  <c r="M17" i="18"/>
  <c r="K17" i="18"/>
  <c r="AN15" i="18"/>
  <c r="AN16" i="18"/>
  <c r="I17" i="18"/>
  <c r="AP25" i="18" l="1"/>
  <c r="AN25" i="18"/>
  <c r="AP24" i="18"/>
  <c r="AN24" i="18"/>
  <c r="AN23" i="18"/>
  <c r="AN22" i="18"/>
  <c r="AN21" i="18"/>
  <c r="AN20" i="18"/>
  <c r="AN19" i="18"/>
  <c r="AN18" i="18"/>
  <c r="AP17" i="18"/>
  <c r="AN17" i="18"/>
  <c r="AN14" i="18"/>
  <c r="AN13" i="18"/>
  <c r="AN12" i="18"/>
  <c r="AN11" i="18"/>
  <c r="AN10" i="18"/>
  <c r="AN9" i="18"/>
  <c r="AN8" i="18"/>
  <c r="AN7" i="18"/>
  <c r="J73" i="11" l="1"/>
  <c r="J74" i="11" s="1"/>
  <c r="K73" i="11"/>
  <c r="K74" i="11" s="1"/>
  <c r="L73" i="11"/>
  <c r="L74" i="11" s="1"/>
  <c r="M73" i="11"/>
  <c r="M74" i="11" s="1"/>
  <c r="N73" i="11"/>
  <c r="N74" i="11" s="1"/>
  <c r="O73" i="11"/>
  <c r="O74" i="11" s="1"/>
  <c r="P73" i="11"/>
  <c r="P74" i="11" s="1"/>
  <c r="Q73" i="11"/>
  <c r="Q74" i="11" s="1"/>
  <c r="R73" i="11"/>
  <c r="R74" i="11" s="1"/>
  <c r="S73" i="11"/>
  <c r="S74" i="11" s="1"/>
  <c r="T73" i="11"/>
  <c r="T74" i="11" s="1"/>
  <c r="U73" i="11"/>
  <c r="U74" i="11" s="1"/>
  <c r="V73" i="11"/>
  <c r="V74" i="11" s="1"/>
  <c r="W73" i="11"/>
  <c r="W74" i="11" s="1"/>
  <c r="X73" i="11"/>
  <c r="X74" i="11" s="1"/>
  <c r="Y73" i="11"/>
  <c r="Y74" i="11" s="1"/>
  <c r="Z73" i="11"/>
  <c r="Z74" i="11" s="1"/>
  <c r="AA73" i="11"/>
  <c r="AA74" i="11" s="1"/>
  <c r="AB73" i="11"/>
  <c r="AB74" i="11" s="1"/>
  <c r="AC73" i="11"/>
  <c r="AC74" i="11" s="1"/>
  <c r="AD73" i="11"/>
  <c r="AD74" i="11" s="1"/>
  <c r="AE73" i="11"/>
  <c r="AE74" i="11" s="1"/>
  <c r="AF73" i="11"/>
  <c r="AF74" i="11" s="1"/>
  <c r="AG73" i="11"/>
  <c r="AG74" i="11" s="1"/>
  <c r="AH73" i="11"/>
  <c r="AH74" i="11" s="1"/>
  <c r="AI73" i="11"/>
  <c r="AI74" i="11" s="1"/>
  <c r="AJ73" i="11"/>
  <c r="AJ74" i="11" s="1"/>
  <c r="AK73" i="11"/>
  <c r="AK74" i="11" s="1"/>
  <c r="I73" i="11"/>
  <c r="I74" i="11" s="1"/>
  <c r="H73" i="11"/>
  <c r="H74" i="11" s="1"/>
  <c r="G73" i="11"/>
  <c r="F73" i="11"/>
  <c r="F74" i="11" s="1"/>
  <c r="C210" i="19" l="1"/>
  <c r="C211" i="19" s="1"/>
  <c r="C212" i="19" s="1"/>
  <c r="C213" i="19" s="1"/>
  <c r="C214" i="19" s="1"/>
  <c r="C215" i="19" s="1"/>
  <c r="C216" i="19" s="1"/>
  <c r="C217" i="19" s="1"/>
  <c r="G74" i="11"/>
  <c r="AN15" i="11"/>
  <c r="AL15" i="11"/>
  <c r="AU46" i="11"/>
  <c r="AU45" i="11"/>
  <c r="AU8" i="11"/>
  <c r="AU9" i="11"/>
  <c r="AU10" i="11"/>
  <c r="AU11" i="11"/>
  <c r="AU12" i="11"/>
  <c r="AU13" i="11"/>
  <c r="AU14" i="11"/>
  <c r="AU15" i="11"/>
  <c r="AU17" i="11"/>
  <c r="AU18" i="11"/>
  <c r="AU19" i="11"/>
  <c r="AU20" i="11"/>
  <c r="AU32" i="11"/>
  <c r="AU35" i="11"/>
  <c r="AU36" i="11"/>
  <c r="AU37" i="11"/>
  <c r="AU40" i="11"/>
  <c r="AU41" i="11"/>
  <c r="AU42" i="11"/>
  <c r="AU43" i="11"/>
  <c r="AU44" i="11"/>
  <c r="AU47" i="11"/>
  <c r="AU50" i="11"/>
  <c r="AU51" i="11"/>
  <c r="AU52" i="11"/>
  <c r="AU53" i="11"/>
  <c r="AU54" i="11"/>
  <c r="AU55" i="11"/>
  <c r="AU56" i="11"/>
  <c r="AU57" i="11"/>
  <c r="AU58" i="11"/>
  <c r="AU59" i="11"/>
  <c r="AU62" i="11"/>
  <c r="AU63" i="11"/>
  <c r="AU64" i="11"/>
  <c r="AU65" i="11"/>
  <c r="AU66" i="11"/>
  <c r="AU67" i="11"/>
  <c r="AU68" i="11"/>
  <c r="AU69" i="11"/>
  <c r="AU70" i="11"/>
  <c r="AU7" i="11"/>
  <c r="AL78" i="11"/>
  <c r="AL77" i="11"/>
  <c r="AN71" i="11"/>
  <c r="AL71" i="11"/>
  <c r="AN60" i="11"/>
  <c r="AL60" i="11"/>
  <c r="AN48" i="11"/>
  <c r="AL48" i="11"/>
  <c r="AN38" i="11"/>
  <c r="AL38" i="11"/>
  <c r="AN33" i="11"/>
  <c r="AL33" i="11"/>
  <c r="AN73" i="11" l="1"/>
  <c r="AL74" i="11"/>
  <c r="AN75" i="11" s="1"/>
  <c r="AL73" i="11"/>
  <c r="AN74" i="11" l="1"/>
</calcChain>
</file>

<file path=xl/sharedStrings.xml><?xml version="1.0" encoding="utf-8"?>
<sst xmlns="http://schemas.openxmlformats.org/spreadsheetml/2006/main" count="566" uniqueCount="307">
  <si>
    <t>区分</t>
    <rPh sb="0" eb="2">
      <t>クブン</t>
    </rPh>
    <phoneticPr fontId="4"/>
  </si>
  <si>
    <t>授</t>
  </si>
  <si>
    <t>単</t>
  </si>
  <si>
    <t xml:space="preserve"> </t>
  </si>
  <si>
    <t>業</t>
  </si>
  <si>
    <t>科</t>
  </si>
  <si>
    <t>目</t>
  </si>
  <si>
    <t>位</t>
  </si>
  <si>
    <t>必修科目</t>
    <rPh sb="0" eb="2">
      <t>ヒッシュウ</t>
    </rPh>
    <rPh sb="2" eb="4">
      <t>カモク</t>
    </rPh>
    <phoneticPr fontId="4"/>
  </si>
  <si>
    <t>○</t>
  </si>
  <si>
    <t>環境工学論</t>
  </si>
  <si>
    <t>取得単位数</t>
    <rPh sb="0" eb="2">
      <t>シュトク</t>
    </rPh>
    <rPh sb="2" eb="5">
      <t>タンイスウ</t>
    </rPh>
    <phoneticPr fontId="4"/>
  </si>
  <si>
    <t>合計</t>
    <rPh sb="0" eb="2">
      <t>ゴウケイ</t>
    </rPh>
    <phoneticPr fontId="4"/>
  </si>
  <si>
    <t>累積取得単位数</t>
    <rPh sb="0" eb="2">
      <t>ルイセキ</t>
    </rPh>
    <rPh sb="2" eb="4">
      <t>シュトク</t>
    </rPh>
    <rPh sb="4" eb="7">
      <t>タンイスウ</t>
    </rPh>
    <phoneticPr fontId="4"/>
  </si>
  <si>
    <t>1年前期終了時</t>
    <rPh sb="1" eb="2">
      <t>ネン</t>
    </rPh>
    <rPh sb="2" eb="4">
      <t>ゼンキ</t>
    </rPh>
    <rPh sb="4" eb="7">
      <t>シュウリョウジ</t>
    </rPh>
    <phoneticPr fontId="4"/>
  </si>
  <si>
    <t>1年後期終了時</t>
    <rPh sb="1" eb="2">
      <t>ネン</t>
    </rPh>
    <rPh sb="2" eb="4">
      <t>コウキ</t>
    </rPh>
    <rPh sb="4" eb="7">
      <t>シュウリョウジ</t>
    </rPh>
    <phoneticPr fontId="4"/>
  </si>
  <si>
    <t>2年前期終了時</t>
    <rPh sb="1" eb="2">
      <t>ネン</t>
    </rPh>
    <rPh sb="2" eb="4">
      <t>ゼンキ</t>
    </rPh>
    <rPh sb="4" eb="7">
      <t>シュウリョウジ</t>
    </rPh>
    <phoneticPr fontId="4"/>
  </si>
  <si>
    <t>2年後期終了時</t>
    <rPh sb="1" eb="2">
      <t>ネン</t>
    </rPh>
    <rPh sb="2" eb="4">
      <t>コウキ</t>
    </rPh>
    <rPh sb="4" eb="7">
      <t>シュウリョウジ</t>
    </rPh>
    <phoneticPr fontId="4"/>
  </si>
  <si>
    <t>4年前期終了時</t>
    <rPh sb="1" eb="2">
      <t>ネン</t>
    </rPh>
    <rPh sb="2" eb="4">
      <t>ゼンキ</t>
    </rPh>
    <rPh sb="4" eb="7">
      <t>シュウリョウジ</t>
    </rPh>
    <phoneticPr fontId="4"/>
  </si>
  <si>
    <t>4年後期終了時</t>
    <rPh sb="1" eb="2">
      <t>ネン</t>
    </rPh>
    <rPh sb="2" eb="4">
      <t>コウキ</t>
    </rPh>
    <rPh sb="4" eb="7">
      <t>シュウリョウジ</t>
    </rPh>
    <phoneticPr fontId="4"/>
  </si>
  <si>
    <t>累積GP</t>
    <rPh sb="0" eb="2">
      <t>ルイセキ</t>
    </rPh>
    <phoneticPr fontId="1"/>
  </si>
  <si>
    <t>累積GP</t>
    <rPh sb="0" eb="2">
      <t>ルイセキ</t>
    </rPh>
    <phoneticPr fontId="4"/>
  </si>
  <si>
    <t>累積GPA</t>
    <rPh sb="0" eb="2">
      <t>ルイセキ</t>
    </rPh>
    <phoneticPr fontId="4"/>
  </si>
  <si>
    <t>１期</t>
    <rPh sb="1" eb="2">
      <t>キ</t>
    </rPh>
    <phoneticPr fontId="4"/>
  </si>
  <si>
    <t>２期</t>
    <rPh sb="1" eb="2">
      <t>キ</t>
    </rPh>
    <phoneticPr fontId="4"/>
  </si>
  <si>
    <t>３期</t>
    <rPh sb="1" eb="2">
      <t>キ</t>
    </rPh>
    <phoneticPr fontId="4"/>
  </si>
  <si>
    <t>４期</t>
    <rPh sb="1" eb="2">
      <t>キ</t>
    </rPh>
    <phoneticPr fontId="4"/>
  </si>
  <si>
    <t>５期</t>
    <rPh sb="1" eb="2">
      <t>キ</t>
    </rPh>
    <phoneticPr fontId="4"/>
  </si>
  <si>
    <t>６期</t>
    <rPh sb="1" eb="2">
      <t>キ</t>
    </rPh>
    <phoneticPr fontId="4"/>
  </si>
  <si>
    <t>７期</t>
    <rPh sb="1" eb="2">
      <t>キ</t>
    </rPh>
    <phoneticPr fontId="4"/>
  </si>
  <si>
    <t>８期</t>
    <rPh sb="1" eb="2">
      <t>キ</t>
    </rPh>
    <phoneticPr fontId="4"/>
  </si>
  <si>
    <t>評価</t>
    <rPh sb="0" eb="2">
      <t>ヒョウカ</t>
    </rPh>
    <phoneticPr fontId="4"/>
  </si>
  <si>
    <t>GPA</t>
    <phoneticPr fontId="4"/>
  </si>
  <si>
    <t>累積単位数</t>
    <rPh sb="0" eb="2">
      <t>ルイセキ</t>
    </rPh>
    <rPh sb="2" eb="5">
      <t>タンイスウ</t>
    </rPh>
    <phoneticPr fontId="4"/>
  </si>
  <si>
    <t>A</t>
    <phoneticPr fontId="4"/>
  </si>
  <si>
    <t>B</t>
    <phoneticPr fontId="4"/>
  </si>
  <si>
    <t>単位</t>
    <rPh sb="0" eb="2">
      <t>タンイ</t>
    </rPh>
    <phoneticPr fontId="4"/>
  </si>
  <si>
    <t>選択必修科目　計</t>
    <rPh sb="0" eb="2">
      <t>センタク</t>
    </rPh>
    <rPh sb="2" eb="4">
      <t>ヒッシュウ</t>
    </rPh>
    <rPh sb="4" eb="6">
      <t>カモク</t>
    </rPh>
    <rPh sb="7" eb="8">
      <t>ケイ</t>
    </rPh>
    <phoneticPr fontId="4"/>
  </si>
  <si>
    <t>取得単位数およびGP</t>
    <rPh sb="0" eb="2">
      <t>シュトク</t>
    </rPh>
    <rPh sb="2" eb="5">
      <t>タンイスウ</t>
    </rPh>
    <phoneticPr fontId="4"/>
  </si>
  <si>
    <t>要修得
単位数</t>
    <rPh sb="0" eb="1">
      <t>ヨウ</t>
    </rPh>
    <rPh sb="1" eb="3">
      <t>シュウトク</t>
    </rPh>
    <rPh sb="4" eb="7">
      <t>タンイスウ</t>
    </rPh>
    <phoneticPr fontId="1"/>
  </si>
  <si>
    <t>単位修得状況確認表（専門教育科目）</t>
    <rPh sb="10" eb="12">
      <t>センモン</t>
    </rPh>
    <rPh sb="12" eb="14">
      <t>キョウイク</t>
    </rPh>
    <rPh sb="14" eb="16">
      <t>カモク</t>
    </rPh>
    <phoneticPr fontId="4"/>
  </si>
  <si>
    <t>履修科目の評価およびGP</t>
    <phoneticPr fontId="4"/>
  </si>
  <si>
    <t>C</t>
    <phoneticPr fontId="4"/>
  </si>
  <si>
    <t>D</t>
    <phoneticPr fontId="4"/>
  </si>
  <si>
    <t>F</t>
    <phoneticPr fontId="4"/>
  </si>
  <si>
    <t>P</t>
    <phoneticPr fontId="4"/>
  </si>
  <si>
    <t>○</t>
    <phoneticPr fontId="4"/>
  </si>
  <si>
    <t>共通教育科目（選択必修科目）</t>
    <rPh sb="0" eb="2">
      <t>キョウツウ</t>
    </rPh>
    <rPh sb="2" eb="4">
      <t>キョウイク</t>
    </rPh>
    <rPh sb="4" eb="6">
      <t>カモク</t>
    </rPh>
    <rPh sb="7" eb="9">
      <t>センタク</t>
    </rPh>
    <rPh sb="9" eb="11">
      <t>ヒッシュウ</t>
    </rPh>
    <rPh sb="11" eb="13">
      <t>カモク</t>
    </rPh>
    <phoneticPr fontId="4"/>
  </si>
  <si>
    <t>GPA累積単位数</t>
    <rPh sb="3" eb="5">
      <t>ルイセキ</t>
    </rPh>
    <rPh sb="5" eb="8">
      <t>タンイスウ</t>
    </rPh>
    <phoneticPr fontId="4"/>
  </si>
  <si>
    <t>累積P</t>
    <rPh sb="0" eb="2">
      <t>ルイセキ</t>
    </rPh>
    <phoneticPr fontId="4"/>
  </si>
  <si>
    <t>累積F</t>
    <rPh sb="0" eb="2">
      <t>ルイセキ</t>
    </rPh>
    <phoneticPr fontId="4"/>
  </si>
  <si>
    <t>　年次</t>
    <phoneticPr fontId="1"/>
  </si>
  <si>
    <t>　年次</t>
    <phoneticPr fontId="4"/>
  </si>
  <si>
    <t>９期</t>
    <rPh sb="1" eb="2">
      <t>キ</t>
    </rPh>
    <phoneticPr fontId="4"/>
  </si>
  <si>
    <t>10期</t>
    <rPh sb="2" eb="3">
      <t>キ</t>
    </rPh>
    <phoneticPr fontId="4"/>
  </si>
  <si>
    <t>11期</t>
    <rPh sb="2" eb="3">
      <t>キ</t>
    </rPh>
    <phoneticPr fontId="4"/>
  </si>
  <si>
    <t>12期</t>
    <rPh sb="2" eb="3">
      <t>キ</t>
    </rPh>
    <phoneticPr fontId="4"/>
  </si>
  <si>
    <t>13期</t>
    <rPh sb="2" eb="3">
      <t>キ</t>
    </rPh>
    <phoneticPr fontId="4"/>
  </si>
  <si>
    <t>14期</t>
    <rPh sb="2" eb="3">
      <t>キ</t>
    </rPh>
    <phoneticPr fontId="4"/>
  </si>
  <si>
    <t>15期</t>
    <rPh sb="2" eb="3">
      <t>キ</t>
    </rPh>
    <phoneticPr fontId="4"/>
  </si>
  <si>
    <t>16期</t>
    <rPh sb="2" eb="3">
      <t>キ</t>
    </rPh>
    <phoneticPr fontId="4"/>
  </si>
  <si>
    <t>工学倫理</t>
    <rPh sb="0" eb="2">
      <t>コウガク</t>
    </rPh>
    <rPh sb="2" eb="4">
      <t>リンリ</t>
    </rPh>
    <phoneticPr fontId="4"/>
  </si>
  <si>
    <t>応用数学Ⅰ</t>
    <rPh sb="0" eb="2">
      <t>オウヨウ</t>
    </rPh>
    <rPh sb="2" eb="4">
      <t>スウガク</t>
    </rPh>
    <phoneticPr fontId="4"/>
  </si>
  <si>
    <t>化学工学プログラミング</t>
    <rPh sb="0" eb="4">
      <t>カガクコウガク</t>
    </rPh>
    <phoneticPr fontId="4"/>
  </si>
  <si>
    <t>情報システム</t>
  </si>
  <si>
    <t>応用数学Ⅱ</t>
    <rPh sb="0" eb="2">
      <t>オウヨウ</t>
    </rPh>
    <rPh sb="2" eb="4">
      <t>スウガク</t>
    </rPh>
    <phoneticPr fontId="4"/>
  </si>
  <si>
    <t>原子力・放射線と環境</t>
    <rPh sb="8" eb="10">
      <t>カンキョウ</t>
    </rPh>
    <phoneticPr fontId="4"/>
  </si>
  <si>
    <t>地球科学基礎</t>
    <rPh sb="0" eb="2">
      <t>チキュウ</t>
    </rPh>
    <rPh sb="2" eb="4">
      <t>カガク</t>
    </rPh>
    <rPh sb="4" eb="6">
      <t>キソ</t>
    </rPh>
    <phoneticPr fontId="4"/>
  </si>
  <si>
    <t>生産工学論</t>
    <rPh sb="4" eb="5">
      <t>ロン</t>
    </rPh>
    <phoneticPr fontId="4"/>
  </si>
  <si>
    <t>エレクトロニクス論</t>
    <rPh sb="8" eb="9">
      <t>ロン</t>
    </rPh>
    <phoneticPr fontId="4"/>
  </si>
  <si>
    <t>科学技術論</t>
  </si>
  <si>
    <t>材料科学論</t>
  </si>
  <si>
    <t>エネルギー工学論</t>
    <rPh sb="7" eb="8">
      <t>ロン</t>
    </rPh>
    <phoneticPr fontId="4"/>
  </si>
  <si>
    <t>工学基礎</t>
    <phoneticPr fontId="4"/>
  </si>
  <si>
    <t>化
学
工
学
基
礎</t>
    <rPh sb="0" eb="1">
      <t>カ</t>
    </rPh>
    <rPh sb="2" eb="3">
      <t>ガク</t>
    </rPh>
    <rPh sb="4" eb="5">
      <t>コウ</t>
    </rPh>
    <rPh sb="6" eb="7">
      <t>ガク</t>
    </rPh>
    <rPh sb="8" eb="9">
      <t>キ</t>
    </rPh>
    <rPh sb="10" eb="11">
      <t>イシズエ</t>
    </rPh>
    <phoneticPr fontId="4"/>
  </si>
  <si>
    <t>化学工学量論</t>
    <rPh sb="2" eb="4">
      <t>コウガク</t>
    </rPh>
    <phoneticPr fontId="4"/>
  </si>
  <si>
    <t>化工熱力学</t>
    <rPh sb="0" eb="2">
      <t>カコウ</t>
    </rPh>
    <rPh sb="2" eb="5">
      <t>ネツリキガク</t>
    </rPh>
    <phoneticPr fontId="4"/>
  </si>
  <si>
    <t>移動現象基礎</t>
    <rPh sb="0" eb="2">
      <t>イドウ</t>
    </rPh>
    <rPh sb="2" eb="4">
      <t>ゲンショウ</t>
    </rPh>
    <rPh sb="4" eb="6">
      <t>キソ</t>
    </rPh>
    <phoneticPr fontId="4"/>
  </si>
  <si>
    <t>専門基礎A</t>
    <rPh sb="0" eb="2">
      <t>センモン</t>
    </rPh>
    <rPh sb="2" eb="4">
      <t>キソ</t>
    </rPh>
    <phoneticPr fontId="4"/>
  </si>
  <si>
    <t>物理化学基礎</t>
    <rPh sb="0" eb="2">
      <t>ブツリ</t>
    </rPh>
    <rPh sb="2" eb="4">
      <t>カガク</t>
    </rPh>
    <rPh sb="4" eb="6">
      <t>キソ</t>
    </rPh>
    <phoneticPr fontId="4"/>
  </si>
  <si>
    <t>有機化学基礎</t>
    <rPh sb="0" eb="2">
      <t>ユウキ</t>
    </rPh>
    <rPh sb="2" eb="4">
      <t>カガク</t>
    </rPh>
    <rPh sb="4" eb="6">
      <t>キソ</t>
    </rPh>
    <phoneticPr fontId="4"/>
  </si>
  <si>
    <t>無機化学基礎</t>
    <rPh sb="0" eb="2">
      <t>ムキ</t>
    </rPh>
    <rPh sb="2" eb="4">
      <t>カガク</t>
    </rPh>
    <rPh sb="4" eb="6">
      <t>キソ</t>
    </rPh>
    <phoneticPr fontId="4"/>
  </si>
  <si>
    <t>量子化学</t>
    <rPh sb="0" eb="2">
      <t>リョウシ</t>
    </rPh>
    <rPh sb="2" eb="4">
      <t>カガク</t>
    </rPh>
    <phoneticPr fontId="4"/>
  </si>
  <si>
    <t>有機化学</t>
    <rPh sb="0" eb="2">
      <t>ユウキ</t>
    </rPh>
    <rPh sb="2" eb="4">
      <t>カガク</t>
    </rPh>
    <phoneticPr fontId="4"/>
  </si>
  <si>
    <t>無機化学</t>
    <rPh sb="0" eb="2">
      <t>ムキ</t>
    </rPh>
    <rPh sb="2" eb="4">
      <t>カガク</t>
    </rPh>
    <phoneticPr fontId="4"/>
  </si>
  <si>
    <t>分析化学</t>
    <rPh sb="0" eb="2">
      <t>ブンセキ</t>
    </rPh>
    <rPh sb="2" eb="4">
      <t>カガク</t>
    </rPh>
    <phoneticPr fontId="4"/>
  </si>
  <si>
    <t>機器分析基礎</t>
    <rPh sb="0" eb="2">
      <t>キキ</t>
    </rPh>
    <rPh sb="2" eb="4">
      <t>ブンセキ</t>
    </rPh>
    <rPh sb="4" eb="6">
      <t>キソ</t>
    </rPh>
    <phoneticPr fontId="4"/>
  </si>
  <si>
    <t>専門基礎B</t>
    <rPh sb="0" eb="2">
      <t>センモン</t>
    </rPh>
    <rPh sb="2" eb="4">
      <t>キソ</t>
    </rPh>
    <phoneticPr fontId="4"/>
  </si>
  <si>
    <t>反応速度論</t>
    <rPh sb="0" eb="2">
      <t>ハンノウ</t>
    </rPh>
    <rPh sb="2" eb="4">
      <t>ソクド</t>
    </rPh>
    <rPh sb="4" eb="5">
      <t>ロン</t>
    </rPh>
    <phoneticPr fontId="4"/>
  </si>
  <si>
    <t>化学工学実習</t>
    <rPh sb="0" eb="4">
      <t>カガクコウガク</t>
    </rPh>
    <rPh sb="4" eb="6">
      <t>ジッシュウ</t>
    </rPh>
    <phoneticPr fontId="4"/>
  </si>
  <si>
    <t>化学工学実験</t>
    <rPh sb="0" eb="2">
      <t>カガク</t>
    </rPh>
    <rPh sb="2" eb="4">
      <t>コウガク</t>
    </rPh>
    <rPh sb="4" eb="6">
      <t>ジッケン</t>
    </rPh>
    <phoneticPr fontId="4"/>
  </si>
  <si>
    <t>化学プロセス工学</t>
    <rPh sb="0" eb="2">
      <t>カガク</t>
    </rPh>
    <rPh sb="6" eb="8">
      <t>コウガク</t>
    </rPh>
    <phoneticPr fontId="4"/>
  </si>
  <si>
    <t>分離工学</t>
    <rPh sb="0" eb="2">
      <t>ブンリ</t>
    </rPh>
    <rPh sb="2" eb="4">
      <t>コウガク</t>
    </rPh>
    <phoneticPr fontId="4"/>
  </si>
  <si>
    <t>反応工学</t>
    <rPh sb="0" eb="2">
      <t>ハンノウ</t>
    </rPh>
    <rPh sb="2" eb="4">
      <t>コウガク</t>
    </rPh>
    <phoneticPr fontId="4"/>
  </si>
  <si>
    <t>無機材料化学Ⅰ</t>
    <rPh sb="0" eb="2">
      <t>ムキ</t>
    </rPh>
    <rPh sb="2" eb="4">
      <t>ザイリョウ</t>
    </rPh>
    <rPh sb="4" eb="6">
      <t>カガク</t>
    </rPh>
    <phoneticPr fontId="4"/>
  </si>
  <si>
    <t>技術英語Ⅰ</t>
    <rPh sb="0" eb="2">
      <t>ギジュツ</t>
    </rPh>
    <rPh sb="2" eb="4">
      <t>エイゴ</t>
    </rPh>
    <phoneticPr fontId="4"/>
  </si>
  <si>
    <t>技術英語Ⅱ</t>
  </si>
  <si>
    <t>粉体工学</t>
  </si>
  <si>
    <t>専門</t>
    <rPh sb="0" eb="2">
      <t>センモン</t>
    </rPh>
    <phoneticPr fontId="4"/>
  </si>
  <si>
    <t>学外実習</t>
    <rPh sb="0" eb="2">
      <t>ガクガイ</t>
    </rPh>
    <rPh sb="2" eb="4">
      <t>ジッシュウ</t>
    </rPh>
    <phoneticPr fontId="4"/>
  </si>
  <si>
    <t>化学工学セミナー</t>
    <rPh sb="0" eb="2">
      <t>カガク</t>
    </rPh>
    <rPh sb="2" eb="4">
      <t>コウガク</t>
    </rPh>
    <phoneticPr fontId="4"/>
  </si>
  <si>
    <t>環化工演習</t>
    <rPh sb="0" eb="1">
      <t>タマキ</t>
    </rPh>
    <rPh sb="1" eb="3">
      <t>カコウ</t>
    </rPh>
    <rPh sb="2" eb="3">
      <t>カンカ</t>
    </rPh>
    <rPh sb="3" eb="5">
      <t>エンシュウ</t>
    </rPh>
    <phoneticPr fontId="4"/>
  </si>
  <si>
    <t>化学工学総論</t>
    <rPh sb="0" eb="4">
      <t>カガクコウガク</t>
    </rPh>
    <rPh sb="4" eb="6">
      <t>ソウロン</t>
    </rPh>
    <phoneticPr fontId="4"/>
  </si>
  <si>
    <t>環境化学工学</t>
    <rPh sb="0" eb="2">
      <t>カンキョウ</t>
    </rPh>
    <rPh sb="2" eb="4">
      <t>カガク</t>
    </rPh>
    <rPh sb="4" eb="6">
      <t>コウガク</t>
    </rPh>
    <phoneticPr fontId="4"/>
  </si>
  <si>
    <t>無機材料化学Ⅱ</t>
    <rPh sb="0" eb="2">
      <t>ムキ</t>
    </rPh>
    <rPh sb="2" eb="4">
      <t>ザイリョウ</t>
    </rPh>
    <rPh sb="4" eb="6">
      <t>カガク</t>
    </rPh>
    <phoneticPr fontId="4"/>
  </si>
  <si>
    <t>化学工学特別研究Ⅰ</t>
    <rPh sb="0" eb="2">
      <t>カガク</t>
    </rPh>
    <rPh sb="2" eb="4">
      <t>コウガク</t>
    </rPh>
    <rPh sb="4" eb="6">
      <t>トクベツ</t>
    </rPh>
    <rPh sb="6" eb="8">
      <t>ケンキュウ</t>
    </rPh>
    <phoneticPr fontId="4"/>
  </si>
  <si>
    <t>化学工学特別研究Ⅱ</t>
    <rPh sb="0" eb="4">
      <t>カガクコウガク</t>
    </rPh>
    <rPh sb="4" eb="6">
      <t>トクベツ</t>
    </rPh>
    <rPh sb="6" eb="8">
      <t>ケンキュウ</t>
    </rPh>
    <phoneticPr fontId="4"/>
  </si>
  <si>
    <t>卒業論文</t>
  </si>
  <si>
    <t>専門基礎A</t>
    <phoneticPr fontId="4"/>
  </si>
  <si>
    <t>ヒットせず</t>
    <phoneticPr fontId="4"/>
  </si>
  <si>
    <t>化学工学実験 250642400100
化学工学実験（環） 251328000014</t>
    <phoneticPr fontId="4"/>
  </si>
  <si>
    <t>2件以上ヒット</t>
    <rPh sb="1" eb="2">
      <t>ケン</t>
    </rPh>
    <rPh sb="2" eb="4">
      <t>イジョウ</t>
    </rPh>
    <phoneticPr fontId="4"/>
  </si>
  <si>
    <t>　</t>
    <phoneticPr fontId="4"/>
  </si>
  <si>
    <t>C</t>
    <phoneticPr fontId="4"/>
  </si>
  <si>
    <t>　年次</t>
    <phoneticPr fontId="1"/>
  </si>
  <si>
    <t>必修科目</t>
    <rPh sb="0" eb="4">
      <t>ヒッシュウカモク</t>
    </rPh>
    <phoneticPr fontId="4"/>
  </si>
  <si>
    <t>初年次教育科目</t>
    <rPh sb="0" eb="2">
      <t>ショネン</t>
    </rPh>
    <rPh sb="2" eb="3">
      <t>ジ</t>
    </rPh>
    <rPh sb="3" eb="5">
      <t>キョウイク</t>
    </rPh>
    <rPh sb="5" eb="7">
      <t>カモク</t>
    </rPh>
    <phoneticPr fontId="4"/>
  </si>
  <si>
    <t>初年次セミナーⅠ</t>
    <rPh sb="0" eb="2">
      <t>ショネン</t>
    </rPh>
    <rPh sb="2" eb="3">
      <t>ジ</t>
    </rPh>
    <phoneticPr fontId="4"/>
  </si>
  <si>
    <t>初年次セミナーⅡ</t>
    <rPh sb="0" eb="2">
      <t>ショネン</t>
    </rPh>
    <rPh sb="2" eb="3">
      <t>ジ</t>
    </rPh>
    <phoneticPr fontId="4"/>
  </si>
  <si>
    <t>大学と地域</t>
    <rPh sb="0" eb="2">
      <t>ダイガク</t>
    </rPh>
    <rPh sb="3" eb="5">
      <t>チイキ</t>
    </rPh>
    <phoneticPr fontId="4"/>
  </si>
  <si>
    <t>体育・健康</t>
    <rPh sb="0" eb="2">
      <t>タイイク</t>
    </rPh>
    <rPh sb="3" eb="5">
      <t>ケンコウ</t>
    </rPh>
    <phoneticPr fontId="4"/>
  </si>
  <si>
    <t>理論</t>
    <rPh sb="0" eb="2">
      <t>リロン</t>
    </rPh>
    <phoneticPr fontId="4"/>
  </si>
  <si>
    <t>実習</t>
    <rPh sb="0" eb="2">
      <t>ジッシュウ</t>
    </rPh>
    <phoneticPr fontId="4"/>
  </si>
  <si>
    <t>情報活用</t>
    <rPh sb="0" eb="2">
      <t>ジョウホウ</t>
    </rPh>
    <rPh sb="2" eb="4">
      <t>カツヨウ</t>
    </rPh>
    <phoneticPr fontId="4"/>
  </si>
  <si>
    <t>ｸﾞﾛｰﾊﾞﾙ教育科目</t>
    <rPh sb="7" eb="9">
      <t>キョウイク</t>
    </rPh>
    <rPh sb="9" eb="11">
      <t>カモク</t>
    </rPh>
    <phoneticPr fontId="4"/>
  </si>
  <si>
    <t>英語</t>
    <rPh sb="0" eb="2">
      <t>エイゴ</t>
    </rPh>
    <phoneticPr fontId="4"/>
  </si>
  <si>
    <t>異文化理解</t>
    <rPh sb="0" eb="3">
      <t>イブンカ</t>
    </rPh>
    <rPh sb="3" eb="5">
      <t>リカイ</t>
    </rPh>
    <phoneticPr fontId="4"/>
  </si>
  <si>
    <t>必修科目　計</t>
    <rPh sb="0" eb="2">
      <t>ヒッシュウ</t>
    </rPh>
    <rPh sb="2" eb="4">
      <t>カモク</t>
    </rPh>
    <rPh sb="5" eb="6">
      <t>ケイ</t>
    </rPh>
    <phoneticPr fontId="4"/>
  </si>
  <si>
    <t>選択必修科目</t>
    <rPh sb="0" eb="2">
      <t>センタク</t>
    </rPh>
    <rPh sb="2" eb="6">
      <t>ヒッシュウカモク</t>
    </rPh>
    <phoneticPr fontId="4"/>
  </si>
  <si>
    <t>教養教育科目</t>
    <rPh sb="0" eb="2">
      <t>キョウヨウ</t>
    </rPh>
    <rPh sb="2" eb="4">
      <t>キョウイク</t>
    </rPh>
    <rPh sb="4" eb="6">
      <t>カモク</t>
    </rPh>
    <phoneticPr fontId="4"/>
  </si>
  <si>
    <t>人文・社会科学分野</t>
    <rPh sb="0" eb="2">
      <t>ジンブン</t>
    </rPh>
    <rPh sb="3" eb="5">
      <t>シャカイ</t>
    </rPh>
    <rPh sb="5" eb="7">
      <t>カガク</t>
    </rPh>
    <rPh sb="7" eb="9">
      <t>ブンヤ</t>
    </rPh>
    <phoneticPr fontId="4"/>
  </si>
  <si>
    <t>選択科目</t>
    <rPh sb="0" eb="4">
      <t>センタクカモク</t>
    </rPh>
    <phoneticPr fontId="4"/>
  </si>
  <si>
    <t>自然科学分野</t>
    <rPh sb="0" eb="2">
      <t>シゼン</t>
    </rPh>
    <rPh sb="2" eb="4">
      <t>カガク</t>
    </rPh>
    <rPh sb="4" eb="6">
      <t>ブンヤ</t>
    </rPh>
    <phoneticPr fontId="4"/>
  </si>
  <si>
    <t>実験科目</t>
    <rPh sb="0" eb="2">
      <t>ジッケン</t>
    </rPh>
    <rPh sb="2" eb="4">
      <t>カモク</t>
    </rPh>
    <phoneticPr fontId="4"/>
  </si>
  <si>
    <t>基礎教育入門科目</t>
    <rPh sb="0" eb="2">
      <t>キソ</t>
    </rPh>
    <rPh sb="2" eb="4">
      <t>キョウイク</t>
    </rPh>
    <rPh sb="4" eb="6">
      <t>ニュウモン</t>
    </rPh>
    <rPh sb="6" eb="8">
      <t>カモク</t>
    </rPh>
    <phoneticPr fontId="4"/>
  </si>
  <si>
    <t>教養活用科目</t>
    <rPh sb="0" eb="2">
      <t>キョウヨウ</t>
    </rPh>
    <rPh sb="2" eb="4">
      <t>カツヨウ</t>
    </rPh>
    <rPh sb="4" eb="6">
      <t>カモク</t>
    </rPh>
    <phoneticPr fontId="4"/>
  </si>
  <si>
    <t>統合Ⅰ（課題発見）</t>
    <rPh sb="0" eb="2">
      <t>トウゴウ</t>
    </rPh>
    <rPh sb="4" eb="6">
      <t>カダイ</t>
    </rPh>
    <rPh sb="6" eb="8">
      <t>ハッケン</t>
    </rPh>
    <phoneticPr fontId="4"/>
  </si>
  <si>
    <t>統合Ⅱ（課題解決）</t>
    <rPh sb="0" eb="2">
      <t>トウゴウ</t>
    </rPh>
    <rPh sb="4" eb="6">
      <t>カダイ</t>
    </rPh>
    <rPh sb="6" eb="8">
      <t>カイケツ</t>
    </rPh>
    <phoneticPr fontId="4"/>
  </si>
  <si>
    <t>基礎教育科目</t>
    <rPh sb="0" eb="2">
      <t>キソ</t>
    </rPh>
    <rPh sb="2" eb="4">
      <t>キョウイク</t>
    </rPh>
    <rPh sb="4" eb="5">
      <t>カ</t>
    </rPh>
    <rPh sb="5" eb="6">
      <t>モク</t>
    </rPh>
    <phoneticPr fontId="4"/>
  </si>
  <si>
    <t>○</t>
    <phoneticPr fontId="4"/>
  </si>
  <si>
    <t>微分積分学ＡＩ</t>
    <rPh sb="0" eb="2">
      <t>ビブン</t>
    </rPh>
    <rPh sb="2" eb="5">
      <t>セキブンガク</t>
    </rPh>
    <phoneticPr fontId="4"/>
  </si>
  <si>
    <t>微分積分学ＡＩ（特別クラス）</t>
    <rPh sb="8" eb="10">
      <t>トクベツ</t>
    </rPh>
    <phoneticPr fontId="4"/>
  </si>
  <si>
    <t>(2)</t>
    <phoneticPr fontId="4"/>
  </si>
  <si>
    <t>微分積分学ＡＩＩ</t>
    <phoneticPr fontId="4"/>
  </si>
  <si>
    <t>線形代数学Ｉ</t>
    <rPh sb="0" eb="2">
      <t>センケイ</t>
    </rPh>
    <rPh sb="2" eb="5">
      <t>ダイスウガク</t>
    </rPh>
    <phoneticPr fontId="4"/>
  </si>
  <si>
    <t>線形代数学ＩＩ</t>
    <phoneticPr fontId="4"/>
  </si>
  <si>
    <t>物理学基礎ＡＩ</t>
    <rPh sb="0" eb="3">
      <t>ブツリガク</t>
    </rPh>
    <rPh sb="3" eb="5">
      <t>キソ</t>
    </rPh>
    <phoneticPr fontId="4"/>
  </si>
  <si>
    <t>物理学基礎ＡＩ（特別クラス）</t>
    <rPh sb="0" eb="3">
      <t>ブツリガク</t>
    </rPh>
    <rPh sb="3" eb="5">
      <t>キソ</t>
    </rPh>
    <phoneticPr fontId="4"/>
  </si>
  <si>
    <t>物理学基礎ＡＩＩ</t>
    <rPh sb="0" eb="3">
      <t>ブツリガク</t>
    </rPh>
    <rPh sb="3" eb="5">
      <t>キソ</t>
    </rPh>
    <phoneticPr fontId="4"/>
  </si>
  <si>
    <t>フレッシュマンセミナー</t>
    <phoneticPr fontId="4"/>
  </si>
  <si>
    <t>○</t>
    <phoneticPr fontId="4"/>
  </si>
  <si>
    <t>化学基礎</t>
  </si>
  <si>
    <t>化学プロセス英語</t>
    <rPh sb="0" eb="2">
      <t>カガク</t>
    </rPh>
    <rPh sb="6" eb="8">
      <t>エイゴ</t>
    </rPh>
    <phoneticPr fontId="4"/>
  </si>
  <si>
    <t>専門科目</t>
    <rPh sb="0" eb="2">
      <t>センモン</t>
    </rPh>
    <rPh sb="2" eb="4">
      <t>カモク</t>
    </rPh>
    <phoneticPr fontId="4"/>
  </si>
  <si>
    <t>化
学
工
学
基
礎</t>
    <phoneticPr fontId="4"/>
  </si>
  <si>
    <t>専門基礎B</t>
    <phoneticPr fontId="4"/>
  </si>
  <si>
    <t>専門</t>
    <phoneticPr fontId="4"/>
  </si>
  <si>
    <t>専門科目</t>
    <rPh sb="0" eb="2">
      <t>センモン</t>
    </rPh>
    <rPh sb="2" eb="4">
      <t>カモク</t>
    </rPh>
    <phoneticPr fontId="4"/>
  </si>
  <si>
    <t>※</t>
    <phoneticPr fontId="4"/>
  </si>
  <si>
    <t>「期を増やす」欄により学年を４年間増やすことが可。</t>
    <rPh sb="1" eb="2">
      <t>キ</t>
    </rPh>
    <rPh sb="3" eb="4">
      <t>フ</t>
    </rPh>
    <rPh sb="7" eb="8">
      <t>ラン</t>
    </rPh>
    <rPh sb="11" eb="13">
      <t>ガクネン</t>
    </rPh>
    <rPh sb="15" eb="17">
      <t>ネンカン</t>
    </rPh>
    <rPh sb="17" eb="18">
      <t>フ</t>
    </rPh>
    <rPh sb="23" eb="24">
      <t>カ</t>
    </rPh>
    <phoneticPr fontId="4"/>
  </si>
  <si>
    <t>鹿児島大学工学部ポートフォリオ</t>
    <rPh sb="0" eb="5">
      <t>カゴシマダイガク</t>
    </rPh>
    <rPh sb="5" eb="8">
      <t>コウガクブ</t>
    </rPh>
    <phoneticPr fontId="4"/>
  </si>
  <si>
    <t>学科：</t>
    <rPh sb="0" eb="2">
      <t>ガッカ</t>
    </rPh>
    <phoneticPr fontId="4"/>
  </si>
  <si>
    <t>氏名：</t>
    <rPh sb="0" eb="2">
      <t>シメイ</t>
    </rPh>
    <phoneticPr fontId="4"/>
  </si>
  <si>
    <t>学籍番号：</t>
    <rPh sb="0" eb="2">
      <t>ガクセキ</t>
    </rPh>
    <rPh sb="2" eb="4">
      <t>バンゴウ</t>
    </rPh>
    <phoneticPr fontId="4"/>
  </si>
  <si>
    <t>自己採点シート</t>
    <rPh sb="0" eb="2">
      <t>ジコ</t>
    </rPh>
    <rPh sb="2" eb="4">
      <t>サイテン</t>
    </rPh>
    <phoneticPr fontId="4"/>
  </si>
  <si>
    <t>学籍番号</t>
    <rPh sb="0" eb="2">
      <t>ガクセキ</t>
    </rPh>
    <rPh sb="2" eb="4">
      <t>バンゴウ</t>
    </rPh>
    <phoneticPr fontId="4"/>
  </si>
  <si>
    <t>氏名</t>
    <rPh sb="0" eb="2">
      <t>シメイ</t>
    </rPh>
    <phoneticPr fontId="4"/>
  </si>
  <si>
    <t>■学生のみなさんへ</t>
    <rPh sb="1" eb="3">
      <t>ガクセイ</t>
    </rPh>
    <phoneticPr fontId="4"/>
  </si>
  <si>
    <t>今期受講した科目に関して、以下の項目に対して自己採点をしてください。(１０点満点)</t>
    <rPh sb="0" eb="2">
      <t>コンキ</t>
    </rPh>
    <rPh sb="2" eb="4">
      <t>ジュコウ</t>
    </rPh>
    <rPh sb="6" eb="8">
      <t>カモク</t>
    </rPh>
    <rPh sb="9" eb="10">
      <t>カン</t>
    </rPh>
    <rPh sb="13" eb="15">
      <t>イカ</t>
    </rPh>
    <rPh sb="16" eb="18">
      <t>コウモク</t>
    </rPh>
    <rPh sb="19" eb="20">
      <t>タイ</t>
    </rPh>
    <rPh sb="22" eb="24">
      <t>ジコ</t>
    </rPh>
    <rPh sb="24" eb="26">
      <t>サイテン</t>
    </rPh>
    <rPh sb="37" eb="38">
      <t>テン</t>
    </rPh>
    <rPh sb="38" eb="40">
      <t>マンテン</t>
    </rPh>
    <phoneticPr fontId="4"/>
  </si>
  <si>
    <t>項目</t>
    <rPh sb="0" eb="2">
      <t>コウモク</t>
    </rPh>
    <phoneticPr fontId="4"/>
  </si>
  <si>
    <t>2017年度
前期</t>
    <rPh sb="4" eb="6">
      <t>ネンド</t>
    </rPh>
    <rPh sb="7" eb="9">
      <t>ゼンキ</t>
    </rPh>
    <phoneticPr fontId="4"/>
  </si>
  <si>
    <t>2017年度
後期</t>
    <rPh sb="4" eb="6">
      <t>ネンド</t>
    </rPh>
    <rPh sb="7" eb="9">
      <t>コウキ</t>
    </rPh>
    <phoneticPr fontId="4"/>
  </si>
  <si>
    <t>2018年度
前期</t>
    <rPh sb="4" eb="6">
      <t>ネンド</t>
    </rPh>
    <rPh sb="7" eb="9">
      <t>ゼンキ</t>
    </rPh>
    <phoneticPr fontId="4"/>
  </si>
  <si>
    <t>2018年度
後期</t>
    <rPh sb="4" eb="6">
      <t>ネンド</t>
    </rPh>
    <rPh sb="7" eb="9">
      <t>コウキ</t>
    </rPh>
    <phoneticPr fontId="4"/>
  </si>
  <si>
    <t>2019年度
前期</t>
    <rPh sb="4" eb="6">
      <t>ネンド</t>
    </rPh>
    <rPh sb="7" eb="9">
      <t>ゼンキ</t>
    </rPh>
    <phoneticPr fontId="4"/>
  </si>
  <si>
    <t>2019年度
後期</t>
    <rPh sb="4" eb="6">
      <t>ネンド</t>
    </rPh>
    <rPh sb="7" eb="9">
      <t>コウキ</t>
    </rPh>
    <phoneticPr fontId="4"/>
  </si>
  <si>
    <t>2020年度
前期</t>
    <rPh sb="4" eb="6">
      <t>ネンド</t>
    </rPh>
    <rPh sb="7" eb="9">
      <t>ゼンキ</t>
    </rPh>
    <phoneticPr fontId="4"/>
  </si>
  <si>
    <t>2020年度
後期</t>
    <rPh sb="4" eb="6">
      <t>ネンド</t>
    </rPh>
    <rPh sb="7" eb="9">
      <t>コウキ</t>
    </rPh>
    <phoneticPr fontId="4"/>
  </si>
  <si>
    <t>卒業時</t>
    <rPh sb="0" eb="2">
      <t>ソツギョウ</t>
    </rPh>
    <rPh sb="2" eb="3">
      <t>ジ</t>
    </rPh>
    <phoneticPr fontId="4"/>
  </si>
  <si>
    <t>工学に関しての基礎知識
（物理・化学・数学・情報など）</t>
    <rPh sb="0" eb="2">
      <t>コウガク</t>
    </rPh>
    <rPh sb="3" eb="4">
      <t>カン</t>
    </rPh>
    <rPh sb="7" eb="9">
      <t>キソ</t>
    </rPh>
    <rPh sb="9" eb="11">
      <t>チシキ</t>
    </rPh>
    <rPh sb="13" eb="15">
      <t>ブツリ</t>
    </rPh>
    <rPh sb="16" eb="18">
      <t>カガク</t>
    </rPh>
    <rPh sb="19" eb="21">
      <t>スウガク</t>
    </rPh>
    <rPh sb="22" eb="24">
      <t>ジョウホウ</t>
    </rPh>
    <phoneticPr fontId="4"/>
  </si>
  <si>
    <t>各工学分野での基礎知識
（専門科目など）</t>
    <rPh sb="0" eb="1">
      <t>カク</t>
    </rPh>
    <rPh sb="1" eb="3">
      <t>コウガク</t>
    </rPh>
    <rPh sb="3" eb="5">
      <t>ブンヤ</t>
    </rPh>
    <rPh sb="7" eb="9">
      <t>キソ</t>
    </rPh>
    <rPh sb="9" eb="11">
      <t>チシキ</t>
    </rPh>
    <rPh sb="13" eb="15">
      <t>センモン</t>
    </rPh>
    <rPh sb="15" eb="17">
      <t>カモク</t>
    </rPh>
    <phoneticPr fontId="4"/>
  </si>
  <si>
    <t>人前での発表能力</t>
    <rPh sb="0" eb="2">
      <t>ヒトマエ</t>
    </rPh>
    <rPh sb="4" eb="6">
      <t>ハッピョウ</t>
    </rPh>
    <rPh sb="6" eb="8">
      <t>ノウリョク</t>
    </rPh>
    <phoneticPr fontId="4"/>
  </si>
  <si>
    <t>人と話し合ったり議論する能力</t>
    <rPh sb="0" eb="1">
      <t>ヒト</t>
    </rPh>
    <rPh sb="2" eb="3">
      <t>ハナ</t>
    </rPh>
    <rPh sb="4" eb="5">
      <t>ア</t>
    </rPh>
    <rPh sb="8" eb="10">
      <t>ギロン</t>
    </rPh>
    <rPh sb="12" eb="14">
      <t>ノウリョク</t>
    </rPh>
    <phoneticPr fontId="4"/>
  </si>
  <si>
    <t>チームの一員として取り組める（チームワーク）能力</t>
    <rPh sb="4" eb="6">
      <t>イチイン</t>
    </rPh>
    <rPh sb="9" eb="10">
      <t>ト</t>
    </rPh>
    <rPh sb="11" eb="12">
      <t>ク</t>
    </rPh>
    <rPh sb="22" eb="24">
      <t>ノウリョク</t>
    </rPh>
    <phoneticPr fontId="4"/>
  </si>
  <si>
    <t>英語、その他外国語による表現力</t>
    <rPh sb="0" eb="2">
      <t>エイゴ</t>
    </rPh>
    <rPh sb="5" eb="6">
      <t>ホカ</t>
    </rPh>
    <rPh sb="6" eb="9">
      <t>ガイコクゴ</t>
    </rPh>
    <rPh sb="12" eb="15">
      <t>ヒョウゲンリョク</t>
    </rPh>
    <phoneticPr fontId="4"/>
  </si>
  <si>
    <t>読書、講習会への参加、英会話や情報処理学習など大学以外での学習による自己啓発・生涯学習能力</t>
    <rPh sb="0" eb="2">
      <t>ドクショ</t>
    </rPh>
    <rPh sb="3" eb="6">
      <t>コウシュウカイ</t>
    </rPh>
    <rPh sb="8" eb="10">
      <t>サンカ</t>
    </rPh>
    <rPh sb="11" eb="14">
      <t>エイカイワ</t>
    </rPh>
    <rPh sb="15" eb="17">
      <t>ジョウホウ</t>
    </rPh>
    <rPh sb="17" eb="19">
      <t>ショリ</t>
    </rPh>
    <rPh sb="19" eb="21">
      <t>ガクシュウ</t>
    </rPh>
    <rPh sb="23" eb="25">
      <t>ダイガク</t>
    </rPh>
    <rPh sb="25" eb="27">
      <t>イガイ</t>
    </rPh>
    <rPh sb="29" eb="31">
      <t>ガクシュウ</t>
    </rPh>
    <rPh sb="34" eb="36">
      <t>ジコ</t>
    </rPh>
    <rPh sb="36" eb="38">
      <t>ケイハツ</t>
    </rPh>
    <rPh sb="39" eb="41">
      <t>ショウガイ</t>
    </rPh>
    <rPh sb="41" eb="43">
      <t>ガクシュウ</t>
    </rPh>
    <rPh sb="43" eb="45">
      <t>ノウリョク</t>
    </rPh>
    <phoneticPr fontId="4"/>
  </si>
  <si>
    <t>社会性や国際感覚が身についているか。</t>
    <rPh sb="0" eb="3">
      <t>シャカイセイ</t>
    </rPh>
    <rPh sb="4" eb="6">
      <t>コクサイ</t>
    </rPh>
    <rPh sb="6" eb="8">
      <t>カンカク</t>
    </rPh>
    <rPh sb="9" eb="10">
      <t>ミ</t>
    </rPh>
    <phoneticPr fontId="4"/>
  </si>
  <si>
    <t>倫理観、責任感が身についているか。</t>
    <rPh sb="0" eb="3">
      <t>リンリカン</t>
    </rPh>
    <rPh sb="4" eb="7">
      <t>セキニンカン</t>
    </rPh>
    <rPh sb="8" eb="9">
      <t>ミ</t>
    </rPh>
    <phoneticPr fontId="4"/>
  </si>
  <si>
    <t>年度</t>
    <rPh sb="0" eb="2">
      <t>ネンド</t>
    </rPh>
    <phoneticPr fontId="4"/>
  </si>
  <si>
    <t>期</t>
    <rPh sb="0" eb="1">
      <t>キ</t>
    </rPh>
    <phoneticPr fontId="4"/>
  </si>
  <si>
    <t>学習自己点検シート</t>
    <rPh sb="0" eb="2">
      <t>ガクシュウ</t>
    </rPh>
    <rPh sb="2" eb="4">
      <t>ジコ</t>
    </rPh>
    <rPh sb="4" eb="6">
      <t>テンケン</t>
    </rPh>
    <phoneticPr fontId="4"/>
  </si>
  <si>
    <t>学生生活全般に関して自己点検をお願いしています。今期受講した科目に関して、以下の質問項目に答えてください。面談時、指導教員（アドバイザー）の先生方から回答に対する具体的なアドバイスを受けてください。</t>
    <rPh sb="0" eb="2">
      <t>ガクセイ</t>
    </rPh>
    <rPh sb="2" eb="4">
      <t>セイカツ</t>
    </rPh>
    <rPh sb="4" eb="6">
      <t>ゼンパン</t>
    </rPh>
    <rPh sb="7" eb="8">
      <t>カン</t>
    </rPh>
    <rPh sb="10" eb="12">
      <t>ジコ</t>
    </rPh>
    <rPh sb="12" eb="14">
      <t>テンケン</t>
    </rPh>
    <rPh sb="16" eb="17">
      <t>ネガ</t>
    </rPh>
    <rPh sb="24" eb="26">
      <t>コンキ</t>
    </rPh>
    <rPh sb="26" eb="28">
      <t>ジュコウ</t>
    </rPh>
    <rPh sb="30" eb="32">
      <t>カモク</t>
    </rPh>
    <rPh sb="33" eb="34">
      <t>カン</t>
    </rPh>
    <rPh sb="37" eb="39">
      <t>イカ</t>
    </rPh>
    <rPh sb="40" eb="42">
      <t>シツモン</t>
    </rPh>
    <rPh sb="42" eb="44">
      <t>コウモク</t>
    </rPh>
    <rPh sb="45" eb="46">
      <t>コタ</t>
    </rPh>
    <phoneticPr fontId="4"/>
  </si>
  <si>
    <t>■回答項目</t>
    <rPh sb="1" eb="3">
      <t>カイトウ</t>
    </rPh>
    <rPh sb="3" eb="5">
      <t>コウモク</t>
    </rPh>
    <phoneticPr fontId="4"/>
  </si>
  <si>
    <t>今期の目標は達成できましたか。</t>
    <rPh sb="0" eb="2">
      <t>コンキ</t>
    </rPh>
    <rPh sb="3" eb="5">
      <t>モクヒョウ</t>
    </rPh>
    <rPh sb="6" eb="8">
      <t>タッセイ</t>
    </rPh>
    <phoneticPr fontId="4"/>
  </si>
  <si>
    <t>講義への取り組みは積極的でしたか。また、積極的に取り組むことができなかった講義は具体的に何ですか。</t>
    <rPh sb="0" eb="2">
      <t>コウギ</t>
    </rPh>
    <rPh sb="20" eb="23">
      <t>セッキョクテキ</t>
    </rPh>
    <rPh sb="24" eb="25">
      <t>ト</t>
    </rPh>
    <rPh sb="26" eb="27">
      <t>ク</t>
    </rPh>
    <rPh sb="37" eb="39">
      <t>コウギ</t>
    </rPh>
    <rPh sb="40" eb="43">
      <t>グタイテキ</t>
    </rPh>
    <rPh sb="44" eb="45">
      <t>ナン</t>
    </rPh>
    <phoneticPr fontId="4"/>
  </si>
  <si>
    <t>講義毎に勉強方法がつかめていますか。</t>
    <rPh sb="0" eb="2">
      <t>コウギ</t>
    </rPh>
    <rPh sb="2" eb="3">
      <t>マイ</t>
    </rPh>
    <rPh sb="4" eb="6">
      <t>ベンキョウ</t>
    </rPh>
    <rPh sb="6" eb="8">
      <t>ホウホウ</t>
    </rPh>
    <phoneticPr fontId="4"/>
  </si>
  <si>
    <t>それぞれの講義の理解度は自分の目標に達していますか。理解度が足りないと感じている講義は何ですか。</t>
    <rPh sb="5" eb="7">
      <t>コウギ</t>
    </rPh>
    <rPh sb="8" eb="11">
      <t>リカイド</t>
    </rPh>
    <rPh sb="12" eb="14">
      <t>ジブン</t>
    </rPh>
    <rPh sb="15" eb="17">
      <t>モクヒョウ</t>
    </rPh>
    <rPh sb="18" eb="19">
      <t>タッ</t>
    </rPh>
    <rPh sb="26" eb="29">
      <t>リカイド</t>
    </rPh>
    <rPh sb="30" eb="31">
      <t>タ</t>
    </rPh>
    <rPh sb="35" eb="36">
      <t>カン</t>
    </rPh>
    <rPh sb="40" eb="42">
      <t>コウギ</t>
    </rPh>
    <rPh sb="43" eb="44">
      <t>ナン</t>
    </rPh>
    <phoneticPr fontId="4"/>
  </si>
  <si>
    <t>平日（試験勉強以外）１日当たりの勉強時間（平均）はどのくらいですか。勉強時間が足りないと感じている講義は何ですか。</t>
    <rPh sb="0" eb="2">
      <t>ヘイジツ</t>
    </rPh>
    <rPh sb="3" eb="5">
      <t>シケン</t>
    </rPh>
    <rPh sb="5" eb="7">
      <t>ベンキョウ</t>
    </rPh>
    <rPh sb="7" eb="9">
      <t>イガイ</t>
    </rPh>
    <rPh sb="11" eb="12">
      <t>ニチ</t>
    </rPh>
    <rPh sb="12" eb="13">
      <t>ア</t>
    </rPh>
    <rPh sb="16" eb="18">
      <t>ベンキョウ</t>
    </rPh>
    <rPh sb="18" eb="20">
      <t>ジカン</t>
    </rPh>
    <rPh sb="34" eb="36">
      <t>ベンキョウ</t>
    </rPh>
    <rPh sb="36" eb="38">
      <t>ジカン</t>
    </rPh>
    <rPh sb="39" eb="40">
      <t>タ</t>
    </rPh>
    <rPh sb="44" eb="45">
      <t>カン</t>
    </rPh>
    <rPh sb="49" eb="51">
      <t>コウギ</t>
    </rPh>
    <rPh sb="52" eb="53">
      <t>ナン</t>
    </rPh>
    <phoneticPr fontId="4"/>
  </si>
  <si>
    <t>アルバイトと勉強は両立できましたか。</t>
    <rPh sb="6" eb="8">
      <t>ベンキョウ</t>
    </rPh>
    <rPh sb="9" eb="11">
      <t>リョウリツ</t>
    </rPh>
    <phoneticPr fontId="4"/>
  </si>
  <si>
    <t>サークル活動と勉強は両立できましたか。</t>
    <rPh sb="4" eb="6">
      <t>カツドウ</t>
    </rPh>
    <rPh sb="7" eb="9">
      <t>ベンキョウ</t>
    </rPh>
    <rPh sb="10" eb="12">
      <t>リョウリツ</t>
    </rPh>
    <phoneticPr fontId="4"/>
  </si>
  <si>
    <t>卒業後の進路についてどのように考えていますか。</t>
    <rPh sb="0" eb="3">
      <t>ソツギョウゴ</t>
    </rPh>
    <rPh sb="4" eb="6">
      <t>シンロ</t>
    </rPh>
    <rPh sb="15" eb="16">
      <t>カンガ</t>
    </rPh>
    <phoneticPr fontId="4"/>
  </si>
  <si>
    <t>その他、アドバイスが必要なことはありますか。</t>
    <rPh sb="2" eb="3">
      <t>ホカ</t>
    </rPh>
    <rPh sb="10" eb="12">
      <t>ヒツヨウ</t>
    </rPh>
    <phoneticPr fontId="4"/>
  </si>
  <si>
    <t>共通教育科目（必修科目）</t>
    <rPh sb="0" eb="2">
      <t>キョウツウ</t>
    </rPh>
    <rPh sb="2" eb="4">
      <t>キョウイク</t>
    </rPh>
    <rPh sb="4" eb="6">
      <t>カモク</t>
    </rPh>
    <rPh sb="7" eb="9">
      <t>ヒッシュウ</t>
    </rPh>
    <rPh sb="9" eb="11">
      <t>カモク</t>
    </rPh>
    <phoneticPr fontId="4"/>
  </si>
  <si>
    <t>初年次教育科目</t>
    <phoneticPr fontId="4"/>
  </si>
  <si>
    <t>ｸﾞﾛｰﾊﾞﾙ教育科目</t>
    <phoneticPr fontId="4"/>
  </si>
  <si>
    <t>合計GP</t>
    <rPh sb="0" eb="2">
      <t>ゴウケイ</t>
    </rPh>
    <phoneticPr fontId="4"/>
  </si>
  <si>
    <t>D</t>
    <phoneticPr fontId="4"/>
  </si>
  <si>
    <t>P</t>
    <phoneticPr fontId="4"/>
  </si>
  <si>
    <t>※</t>
    <phoneticPr fontId="4"/>
  </si>
  <si>
    <t>全科目合計</t>
    <rPh sb="0" eb="1">
      <t>ゼン</t>
    </rPh>
    <rPh sb="1" eb="3">
      <t>カモク</t>
    </rPh>
    <rPh sb="3" eb="5">
      <t>ゴウケイ</t>
    </rPh>
    <phoneticPr fontId="4"/>
  </si>
  <si>
    <t>単位修得状況確認表（共通教育科目：外国人留学生）</t>
    <rPh sb="10" eb="12">
      <t>キョウツウ</t>
    </rPh>
    <rPh sb="12" eb="14">
      <t>キョウイク</t>
    </rPh>
    <rPh sb="14" eb="16">
      <t>カモク</t>
    </rPh>
    <rPh sb="17" eb="20">
      <t>ガイコクジン</t>
    </rPh>
    <rPh sb="20" eb="23">
      <t>リュウガクセイ</t>
    </rPh>
    <phoneticPr fontId="4"/>
  </si>
  <si>
    <t>－</t>
    <phoneticPr fontId="4"/>
  </si>
  <si>
    <t>日本語・日本事情科目</t>
    <rPh sb="0" eb="3">
      <t>ニホンゴ</t>
    </rPh>
    <rPh sb="4" eb="6">
      <t>ニホン</t>
    </rPh>
    <rPh sb="6" eb="8">
      <t>ジジョウ</t>
    </rPh>
    <rPh sb="8" eb="10">
      <t>カモク</t>
    </rPh>
    <phoneticPr fontId="4"/>
  </si>
  <si>
    <t>日本語</t>
    <rPh sb="0" eb="3">
      <t>ニホンゴ</t>
    </rPh>
    <phoneticPr fontId="4"/>
  </si>
  <si>
    <t>日本事情</t>
    <rPh sb="0" eb="2">
      <t>ニホン</t>
    </rPh>
    <rPh sb="2" eb="4">
      <t>ジジョウ</t>
    </rPh>
    <phoneticPr fontId="4"/>
  </si>
  <si>
    <t>(4)</t>
    <phoneticPr fontId="4"/>
  </si>
  <si>
    <t>受講科目の単位入力要領（専門教育科目）</t>
    <rPh sb="0" eb="2">
      <t>ジュコウ</t>
    </rPh>
    <rPh sb="2" eb="4">
      <t>カモク</t>
    </rPh>
    <rPh sb="5" eb="7">
      <t>タンイ</t>
    </rPh>
    <rPh sb="7" eb="9">
      <t>ニュウリョク</t>
    </rPh>
    <rPh sb="9" eb="11">
      <t>ヨウリョウ</t>
    </rPh>
    <rPh sb="12" eb="14">
      <t>センモン</t>
    </rPh>
    <rPh sb="14" eb="16">
      <t>キョウイク</t>
    </rPh>
    <rPh sb="16" eb="18">
      <t>カモク</t>
    </rPh>
    <phoneticPr fontId="4"/>
  </si>
  <si>
    <t>累積GPAの値を成績原簿と一致するかチェックする。</t>
    <rPh sb="6" eb="7">
      <t>アタイ</t>
    </rPh>
    <rPh sb="13" eb="15">
      <t>イッチ</t>
    </rPh>
    <phoneticPr fontId="4"/>
  </si>
  <si>
    <t>専門教育科目合計（単位数とGP）</t>
    <rPh sb="0" eb="2">
      <t>センモン</t>
    </rPh>
    <rPh sb="2" eb="4">
      <t>キョウイク</t>
    </rPh>
    <rPh sb="4" eb="6">
      <t>カモク</t>
    </rPh>
    <rPh sb="6" eb="8">
      <t>ゴウケイ</t>
    </rPh>
    <rPh sb="9" eb="12">
      <t>タンイスウ</t>
    </rPh>
    <phoneticPr fontId="4"/>
  </si>
  <si>
    <t>(共通＋専門)教育科目合計（単位数とGP）</t>
    <rPh sb="1" eb="3">
      <t>キョウツウ</t>
    </rPh>
    <rPh sb="4" eb="6">
      <t>センモン</t>
    </rPh>
    <rPh sb="7" eb="9">
      <t>キョウイク</t>
    </rPh>
    <rPh sb="9" eb="11">
      <t>カモク</t>
    </rPh>
    <rPh sb="11" eb="13">
      <t>ゴウケイ</t>
    </rPh>
    <rPh sb="14" eb="17">
      <t>タンイスウ</t>
    </rPh>
    <phoneticPr fontId="4"/>
  </si>
  <si>
    <t>①【共通教育科目】評価Pの単位数</t>
    <rPh sb="2" eb="4">
      <t>キョウツウ</t>
    </rPh>
    <rPh sb="9" eb="11">
      <t>ヒョウカ</t>
    </rPh>
    <rPh sb="13" eb="16">
      <t>タンイスウ</t>
    </rPh>
    <phoneticPr fontId="4"/>
  </si>
  <si>
    <t>②【共通教育科目】不合格（評価F）の単位数</t>
    <rPh sb="9" eb="12">
      <t>フゴウカク</t>
    </rPh>
    <rPh sb="13" eb="15">
      <t>ヒョウカ</t>
    </rPh>
    <rPh sb="18" eb="21">
      <t>タンイスウ</t>
    </rPh>
    <phoneticPr fontId="4"/>
  </si>
  <si>
    <t>①【専門教育科目】評価Pの単位数</t>
    <rPh sb="2" eb="4">
      <t>センモン</t>
    </rPh>
    <rPh sb="4" eb="6">
      <t>キョウイク</t>
    </rPh>
    <rPh sb="6" eb="8">
      <t>カモク</t>
    </rPh>
    <rPh sb="9" eb="11">
      <t>ヒョウカ</t>
    </rPh>
    <rPh sb="13" eb="16">
      <t>タンイスウ</t>
    </rPh>
    <phoneticPr fontId="4"/>
  </si>
  <si>
    <t>②【専門教育科目】不合格（評価F）の単位数</t>
    <rPh sb="9" eb="12">
      <t>フゴウカク</t>
    </rPh>
    <rPh sb="13" eb="15">
      <t>ヒョウカ</t>
    </rPh>
    <rPh sb="18" eb="21">
      <t>タンイスウ</t>
    </rPh>
    <phoneticPr fontId="4"/>
  </si>
  <si>
    <t>STEP１</t>
  </si>
  <si>
    <t>STEP２</t>
  </si>
  <si>
    <t>（補足説明）</t>
    <rPh sb="1" eb="3">
      <t>ホソク</t>
    </rPh>
    <rPh sb="3" eb="5">
      <t>セツメイ</t>
    </rPh>
    <phoneticPr fontId="4"/>
  </si>
  <si>
    <t>専門教育科目（基礎教育科目）</t>
    <rPh sb="0" eb="2">
      <t>センモン</t>
    </rPh>
    <rPh sb="2" eb="4">
      <t>キョウイク</t>
    </rPh>
    <rPh sb="4" eb="6">
      <t>カモク</t>
    </rPh>
    <rPh sb="7" eb="9">
      <t>キソ</t>
    </rPh>
    <rPh sb="9" eb="11">
      <t>キョウイク</t>
    </rPh>
    <rPh sb="11" eb="13">
      <t>カモク</t>
    </rPh>
    <phoneticPr fontId="4"/>
  </si>
  <si>
    <t>専門教育科目（工学基礎）</t>
    <rPh sb="0" eb="2">
      <t>センモン</t>
    </rPh>
    <rPh sb="2" eb="4">
      <t>キョウイク</t>
    </rPh>
    <rPh sb="4" eb="6">
      <t>カモク</t>
    </rPh>
    <rPh sb="7" eb="9">
      <t>コウガク</t>
    </rPh>
    <rPh sb="9" eb="11">
      <t>キソ</t>
    </rPh>
    <phoneticPr fontId="4"/>
  </si>
  <si>
    <t>専門教育科目（化学工学基礎）</t>
    <rPh sb="0" eb="2">
      <t>センモン</t>
    </rPh>
    <rPh sb="2" eb="4">
      <t>キョウイク</t>
    </rPh>
    <rPh sb="4" eb="6">
      <t>カモク</t>
    </rPh>
    <rPh sb="7" eb="9">
      <t>カガク</t>
    </rPh>
    <rPh sb="9" eb="11">
      <t>コウガク</t>
    </rPh>
    <rPh sb="11" eb="13">
      <t>キソ</t>
    </rPh>
    <phoneticPr fontId="4"/>
  </si>
  <si>
    <t>専門教育科目（専門基礎A）</t>
    <rPh sb="0" eb="2">
      <t>センモン</t>
    </rPh>
    <rPh sb="2" eb="4">
      <t>キョウイク</t>
    </rPh>
    <rPh sb="4" eb="6">
      <t>カモク</t>
    </rPh>
    <phoneticPr fontId="4"/>
  </si>
  <si>
    <t>専門教育科目（専門基礎B）</t>
    <rPh sb="0" eb="2">
      <t>センモン</t>
    </rPh>
    <rPh sb="2" eb="4">
      <t>キョウイク</t>
    </rPh>
    <rPh sb="4" eb="6">
      <t>カモク</t>
    </rPh>
    <phoneticPr fontId="4"/>
  </si>
  <si>
    <t>専門教育科目（専門）</t>
    <rPh sb="0" eb="2">
      <t>センモン</t>
    </rPh>
    <rPh sb="2" eb="4">
      <t>キョウイク</t>
    </rPh>
    <rPh sb="4" eb="6">
      <t>カモク</t>
    </rPh>
    <phoneticPr fontId="4"/>
  </si>
  <si>
    <t>当該期に受講した科目の単位を区分ごとに以下の手順で</t>
    <rPh sb="0" eb="2">
      <t>トウガイ</t>
    </rPh>
    <rPh sb="2" eb="3">
      <t>キ</t>
    </rPh>
    <rPh sb="4" eb="6">
      <t>ジュコウ</t>
    </rPh>
    <rPh sb="8" eb="10">
      <t>カモク</t>
    </rPh>
    <rPh sb="11" eb="13">
      <t>タンイ</t>
    </rPh>
    <rPh sb="14" eb="16">
      <t>クブン</t>
    </rPh>
    <rPh sb="19" eb="21">
      <t>イカ</t>
    </rPh>
    <rPh sb="22" eb="24">
      <t>テジュン</t>
    </rPh>
    <phoneticPr fontId="4"/>
  </si>
  <si>
    <t>入力し、要修得単位数と比較して単位取得状況を把握</t>
  </si>
  <si>
    <t>する。</t>
  </si>
  <si>
    <t>１．黄色枠に受講科目の評価（A,B,C,D,F,P）を入力する。</t>
  </si>
  <si>
    <t>３．灰色枠に受講科目の合計GP（単位数×GP）を計算し、</t>
  </si>
  <si>
    <t xml:space="preserve">    その値を入力する。</t>
  </si>
  <si>
    <t>　（評価とGPの関係：A=4,B=3,C=2,D=1,F=0,PはGPの該当</t>
  </si>
  <si>
    <t>　　外なので合計GP欄は空欄とする。）</t>
  </si>
  <si>
    <t>４．修得単位数を要修得単位数と比較して単位取得状況</t>
  </si>
  <si>
    <t xml:space="preserve">    を把握する。</t>
  </si>
  <si>
    <t>※期をまたがって開講される科目は、成績の出された期に</t>
  </si>
  <si>
    <t xml:space="preserve">  記入する。例えば通年の場合、後期に記入する。</t>
  </si>
  <si>
    <t>※評価Fの科目を再履修して単位を修得した場合の入力方</t>
  </si>
  <si>
    <t xml:space="preserve">  法について</t>
  </si>
  <si>
    <t xml:space="preserve">  上記１～３の手順で入力する。</t>
  </si>
  <si>
    <t>※評価D以上の科目を再履修して単位を修得した場合の入</t>
  </si>
  <si>
    <t>※本表最下部の表の入力方法について</t>
  </si>
  <si>
    <t>　・P評価の単位数は当該期①の欄に、</t>
  </si>
  <si>
    <t>　・F評価の単位数は当該期②の欄に、</t>
    <rPh sb="3" eb="5">
      <t>ヒョウカ</t>
    </rPh>
    <rPh sb="6" eb="9">
      <t>タンイスウ</t>
    </rPh>
    <rPh sb="10" eb="12">
      <t>トウガイ</t>
    </rPh>
    <rPh sb="12" eb="13">
      <t>キ</t>
    </rPh>
    <rPh sb="15" eb="16">
      <t>ラン</t>
    </rPh>
    <phoneticPr fontId="4"/>
  </si>
  <si>
    <t>　・評価F科目の再履修での修得単位数は当該期③の欄に</t>
  </si>
  <si>
    <t>区分ごとの単位修得状況の入力が終了した後に、シート</t>
    <rPh sb="0" eb="2">
      <t>クブン</t>
    </rPh>
    <rPh sb="5" eb="7">
      <t>タンイ</t>
    </rPh>
    <rPh sb="7" eb="9">
      <t>シュウトク</t>
    </rPh>
    <rPh sb="9" eb="11">
      <t>ジョウキョウ</t>
    </rPh>
    <rPh sb="12" eb="14">
      <t>ニュウリョク</t>
    </rPh>
    <rPh sb="15" eb="17">
      <t>シュウリョウ</t>
    </rPh>
    <rPh sb="19" eb="20">
      <t>アト</t>
    </rPh>
    <phoneticPr fontId="4"/>
  </si>
  <si>
    <t>右下赤枠の「累積GPA」の値が、成績原簿に記載されて</t>
  </si>
  <si>
    <t>いる累積GPAの値と一致しているかチェックし、一致</t>
  </si>
  <si>
    <t>していない場合はSTEP１に戻り、入力値に間違いが</t>
  </si>
  <si>
    <t>ないか見直し、正しく入力する。</t>
  </si>
  <si>
    <t>※留年した場合は「期を増やす」欄で列を増やす。</t>
    <rPh sb="1" eb="3">
      <t>リュウネン</t>
    </rPh>
    <rPh sb="5" eb="7">
      <t>バアイ</t>
    </rPh>
    <rPh sb="9" eb="10">
      <t>キ</t>
    </rPh>
    <rPh sb="11" eb="12">
      <t>フ</t>
    </rPh>
    <rPh sb="15" eb="16">
      <t>ラン</t>
    </rPh>
    <rPh sb="17" eb="18">
      <t>レツ</t>
    </rPh>
    <rPh sb="19" eb="20">
      <t>フ</t>
    </rPh>
    <phoneticPr fontId="4"/>
  </si>
  <si>
    <t>※評価Pの科目については、GPおよびGPAの計算に含ま</t>
    <rPh sb="1" eb="3">
      <t>ヒョウカ</t>
    </rPh>
    <rPh sb="5" eb="7">
      <t>カモク</t>
    </rPh>
    <rPh sb="25" eb="26">
      <t>フク</t>
    </rPh>
    <phoneticPr fontId="4"/>
  </si>
  <si>
    <t>　ない。しかしながら、進級・卒業要件の累積単位数</t>
  </si>
  <si>
    <t>　には含まれることがあるので、標準履修課程表で確認</t>
  </si>
  <si>
    <t>　すること。（インターンシップ等）</t>
  </si>
  <si>
    <t>※随意科目については、GPおよびGPAの計算に含まれない。</t>
  </si>
  <si>
    <t>　また、進級・卒業要件にも含まれない。</t>
  </si>
  <si>
    <t>③【専門教育科目】評価F科目の再履修での修得単位数</t>
    <phoneticPr fontId="4"/>
  </si>
  <si>
    <t>　　科目・全科目それぞれの合計単位数を記入</t>
  </si>
  <si>
    <t>３．灰色枠に受講科目の合計GP（単位数×GP）</t>
    <rPh sb="2" eb="4">
      <t>ハイイロ</t>
    </rPh>
    <rPh sb="4" eb="5">
      <t>ワク</t>
    </rPh>
    <rPh sb="11" eb="13">
      <t>ゴウケイ</t>
    </rPh>
    <phoneticPr fontId="4"/>
  </si>
  <si>
    <t>　　を計算し、その値を入力する。</t>
  </si>
  <si>
    <t>　（評価とGPの関係：A=4,B=3,C=2,D=1,F=0,Pは</t>
    <rPh sb="2" eb="4">
      <t>ヒョウカ</t>
    </rPh>
    <rPh sb="8" eb="10">
      <t>カンケイ</t>
    </rPh>
    <phoneticPr fontId="4"/>
  </si>
  <si>
    <t>　　GPの該当外なので合計GP欄は空欄とする。）</t>
    <rPh sb="11" eb="13">
      <t>ゴウケイ</t>
    </rPh>
    <rPh sb="15" eb="16">
      <t>ラン</t>
    </rPh>
    <phoneticPr fontId="4"/>
  </si>
  <si>
    <t>４．取得単位数を要修得単位数と比較して、</t>
    <rPh sb="2" eb="4">
      <t>シュトク</t>
    </rPh>
    <rPh sb="4" eb="7">
      <t>タンイスウ</t>
    </rPh>
    <rPh sb="8" eb="9">
      <t>ヨウ</t>
    </rPh>
    <rPh sb="9" eb="11">
      <t>シュウトク</t>
    </rPh>
    <rPh sb="11" eb="14">
      <t>タンイスウ</t>
    </rPh>
    <rPh sb="15" eb="17">
      <t>ヒカク</t>
    </rPh>
    <phoneticPr fontId="4"/>
  </si>
  <si>
    <t>　　単位取得状況を把握する。</t>
    <rPh sb="6" eb="8">
      <t>ジョウキョウ</t>
    </rPh>
    <rPh sb="9" eb="11">
      <t>ハアク</t>
    </rPh>
    <phoneticPr fontId="4"/>
  </si>
  <si>
    <t>※期をまたがって開講される科目は、成績の出</t>
  </si>
  <si>
    <t>　された期に記入する。例えば通年の場合、後</t>
  </si>
  <si>
    <t>　期に記入する。</t>
  </si>
  <si>
    <t>※評価Fの科目を再履修して単位を修得した場合</t>
  </si>
  <si>
    <t>　の入力方法について</t>
  </si>
  <si>
    <t>※評価D以上の科目を再履修して単位を修得した</t>
  </si>
  <si>
    <t>　場合の入力方法について</t>
  </si>
  <si>
    <t>　上記1～3の手順で入力した後、以前の評価（</t>
  </si>
  <si>
    <t>　ンジ枠の合計修得単位数から再履修で修得し</t>
  </si>
  <si>
    <t>　た単位数を引いた値を再入力する。</t>
  </si>
  <si>
    <t>　・P評価の単位数は、当該期①の欄に、</t>
  </si>
  <si>
    <t>　・F評価の単位数は、当該期②の欄に、</t>
  </si>
  <si>
    <t>　・評価F科目の再履修での修得単位数は当該</t>
    <rPh sb="2" eb="4">
      <t>ヒョウカ</t>
    </rPh>
    <rPh sb="5" eb="7">
      <t>カモク</t>
    </rPh>
    <rPh sb="8" eb="9">
      <t>サイ</t>
    </rPh>
    <rPh sb="9" eb="11">
      <t>リシュウ</t>
    </rPh>
    <rPh sb="13" eb="15">
      <t>シュウトク</t>
    </rPh>
    <rPh sb="15" eb="18">
      <t>タンイスウ</t>
    </rPh>
    <rPh sb="19" eb="21">
      <t>トウガイ</t>
    </rPh>
    <phoneticPr fontId="4"/>
  </si>
  <si>
    <t>※留年した場合は「期を増やす」欄で列を増</t>
    <rPh sb="1" eb="3">
      <t>リュウネン</t>
    </rPh>
    <rPh sb="5" eb="7">
      <t>バアイ</t>
    </rPh>
    <rPh sb="9" eb="10">
      <t>キ</t>
    </rPh>
    <rPh sb="11" eb="12">
      <t>フ</t>
    </rPh>
    <rPh sb="15" eb="16">
      <t>ラン</t>
    </rPh>
    <rPh sb="17" eb="18">
      <t>レツ</t>
    </rPh>
    <rPh sb="19" eb="20">
      <t>フ</t>
    </rPh>
    <phoneticPr fontId="4"/>
  </si>
  <si>
    <t>③【共通教育科目】評価F科目の再履修での修得単位数</t>
    <phoneticPr fontId="4"/>
  </si>
  <si>
    <t>当該期修得単位の入力要領（共通教育科目）</t>
    <rPh sb="0" eb="2">
      <t>トウガイ</t>
    </rPh>
    <rPh sb="2" eb="3">
      <t>キ</t>
    </rPh>
    <rPh sb="3" eb="5">
      <t>シュウトク</t>
    </rPh>
    <rPh sb="5" eb="7">
      <t>タンイ</t>
    </rPh>
    <rPh sb="8" eb="10">
      <t>ニュウリョク</t>
    </rPh>
    <rPh sb="10" eb="12">
      <t>ヨウリョウ</t>
    </rPh>
    <rPh sb="13" eb="15">
      <t>キョウツウ</t>
    </rPh>
    <rPh sb="15" eb="17">
      <t>キョウイク</t>
    </rPh>
    <rPh sb="17" eb="19">
      <t>カモク</t>
    </rPh>
    <phoneticPr fontId="4"/>
  </si>
  <si>
    <t>２．オレンジ枠に修得した必修科目・選択必修</t>
    <rPh sb="6" eb="7">
      <t>ワク</t>
    </rPh>
    <rPh sb="8" eb="10">
      <t>シュウトク</t>
    </rPh>
    <rPh sb="12" eb="14">
      <t>ヒッシュウ</t>
    </rPh>
    <rPh sb="14" eb="16">
      <t>カモク</t>
    </rPh>
    <rPh sb="17" eb="19">
      <t>センタク</t>
    </rPh>
    <rPh sb="19" eb="21">
      <t>ヒッシュウ</t>
    </rPh>
    <phoneticPr fontId="4"/>
  </si>
  <si>
    <t>　　する。</t>
  </si>
  <si>
    <t>　　の科目は含まない。</t>
    <phoneticPr fontId="4"/>
  </si>
  <si>
    <t>　上記1～3の手順で入力する。</t>
  </si>
  <si>
    <t xml:space="preserve">  黄色枠）と合計GP（灰色枠）を削除し、オレ</t>
    <rPh sb="7" eb="9">
      <t>ゴウケイ</t>
    </rPh>
    <rPh sb="12" eb="13">
      <t>ハイ</t>
    </rPh>
    <rPh sb="13" eb="14">
      <t>イロ</t>
    </rPh>
    <rPh sb="14" eb="15">
      <t>ワク</t>
    </rPh>
    <rPh sb="17" eb="19">
      <t>サクジョ</t>
    </rPh>
    <phoneticPr fontId="4"/>
  </si>
  <si>
    <t>　やす。</t>
  </si>
  <si>
    <t>２．オレンジ枠に合計修得単位数を入力する。</t>
  </si>
  <si>
    <t xml:space="preserve">  力方法について</t>
  </si>
  <si>
    <t xml:space="preserve">  上記1～3の手順で入力した後、以前の評価（黄色枠）と</t>
  </si>
  <si>
    <t xml:space="preserve">  合計GP（灰色枠）を削除し、オレンジ枠の合計修得単位</t>
  </si>
  <si>
    <t xml:space="preserve">  数から再履修で修得した単位数を引いた値を再入力する。</t>
  </si>
  <si>
    <t>　</t>
  </si>
  <si>
    <t>１．黄色枠に各科目(英語及び日本語の場合は修得</t>
    <rPh sb="2" eb="4">
      <t>キイロ</t>
    </rPh>
    <rPh sb="4" eb="5">
      <t>ワク</t>
    </rPh>
    <rPh sb="6" eb="7">
      <t>カク</t>
    </rPh>
    <rPh sb="7" eb="9">
      <t>カモク</t>
    </rPh>
    <rPh sb="10" eb="12">
      <t>エイゴ</t>
    </rPh>
    <rPh sb="12" eb="13">
      <t>オヨ</t>
    </rPh>
    <rPh sb="14" eb="17">
      <t>ニホンゴ</t>
    </rPh>
    <rPh sb="18" eb="20">
      <t>バアイ</t>
    </rPh>
    <phoneticPr fontId="4"/>
  </si>
  <si>
    <t>　　した合計単位数)の修得単位数を記入する。</t>
    <phoneticPr fontId="4"/>
  </si>
  <si>
    <t>3年前期終了時</t>
    <rPh sb="1" eb="2">
      <t>ネン</t>
    </rPh>
    <rPh sb="2" eb="4">
      <t>ゼンキ</t>
    </rPh>
    <rPh sb="4" eb="7">
      <t>シュウリョウジ</t>
    </rPh>
    <phoneticPr fontId="4"/>
  </si>
  <si>
    <t>3年後期終了時</t>
    <rPh sb="1" eb="2">
      <t>ネン</t>
    </rPh>
    <rPh sb="2" eb="4">
      <t>コウキ</t>
    </rPh>
    <rPh sb="4" eb="7">
      <t>シュウリョウジ</t>
    </rPh>
    <phoneticPr fontId="4"/>
  </si>
  <si>
    <t>　　入力する。なお、②には再履修の科目は含まない。</t>
    <rPh sb="13" eb="14">
      <t>サイ</t>
    </rPh>
    <rPh sb="14" eb="16">
      <t>リシュウ</t>
    </rPh>
    <rPh sb="17" eb="19">
      <t>カモク</t>
    </rPh>
    <rPh sb="20" eb="21">
      <t>フク</t>
    </rPh>
    <phoneticPr fontId="4"/>
  </si>
  <si>
    <t>　　期③の欄に入力する。なお、②には再履修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</si>
</sst>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.95"/>
      <name val="ＭＳ ゴシック"/>
      <family val="3"/>
      <charset val="128"/>
    </font>
    <font>
      <sz val="10.45"/>
      <name val="ＭＳ ゴシック"/>
      <family val="3"/>
      <charset val="128"/>
    </font>
    <font>
      <sz val="6"/>
      <name val="ＭＳ Ｐゴシック"/>
      <family val="3"/>
      <charset val="128"/>
    </font>
    <font>
      <sz val="10.9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b/>
      <sz val="10.95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0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10.45"/>
      <color indexed="8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0000FF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</fills>
  <borders count="97">
    <border>
      <left/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28" fillId="0" borderId="0">
      <alignment vertical="center"/>
    </xf>
  </cellStyleXfs>
  <cellXfs count="448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0" xfId="1" applyFont="1" applyFill="1"/>
    <xf numFmtId="0" fontId="8" fillId="0" borderId="0" xfId="1" applyFont="1" applyFill="1"/>
    <xf numFmtId="0" fontId="8" fillId="0" borderId="0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0" fillId="0" borderId="0" xfId="0" applyFill="1">
      <alignment vertical="center"/>
    </xf>
    <xf numFmtId="0" fontId="11" fillId="0" borderId="0" xfId="1" applyFont="1" applyFill="1"/>
    <xf numFmtId="0" fontId="7" fillId="0" borderId="0" xfId="1" applyFont="1" applyFill="1" applyBorder="1" applyAlignment="1">
      <alignment horizontal="center" vertical="center" textRotation="255"/>
    </xf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8" fillId="2" borderId="12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2" fillId="0" borderId="13" xfId="0" applyFont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2" fillId="3" borderId="21" xfId="0" applyFont="1" applyFill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3" borderId="23" xfId="0" applyFont="1" applyFill="1" applyBorder="1" applyAlignment="1">
      <alignment vertical="center" wrapText="1"/>
    </xf>
    <xf numFmtId="0" fontId="12" fillId="3" borderId="24" xfId="0" applyFont="1" applyFill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vertical="center" wrapText="1"/>
    </xf>
    <xf numFmtId="0" fontId="12" fillId="3" borderId="28" xfId="0" applyFont="1" applyFill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 textRotation="255" wrapText="1"/>
    </xf>
    <xf numFmtId="0" fontId="8" fillId="0" borderId="31" xfId="0" applyFont="1" applyFill="1" applyBorder="1" applyAlignment="1">
      <alignment vertical="center" textRotation="255" wrapText="1"/>
    </xf>
    <xf numFmtId="0" fontId="8" fillId="0" borderId="16" xfId="0" applyFont="1" applyFill="1" applyBorder="1" applyAlignment="1">
      <alignment vertical="center" textRotation="255" wrapText="1"/>
    </xf>
    <xf numFmtId="0" fontId="8" fillId="0" borderId="28" xfId="0" applyFont="1" applyFill="1" applyBorder="1" applyAlignment="1">
      <alignment vertical="center" textRotation="255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textRotation="255"/>
    </xf>
    <xf numFmtId="0" fontId="8" fillId="0" borderId="28" xfId="0" applyFont="1" applyFill="1" applyBorder="1" applyAlignment="1">
      <alignment vertical="center" textRotation="255"/>
    </xf>
    <xf numFmtId="0" fontId="8" fillId="0" borderId="41" xfId="0" applyFont="1" applyFill="1" applyBorder="1" applyAlignment="1">
      <alignment vertical="center" textRotation="255"/>
    </xf>
    <xf numFmtId="0" fontId="8" fillId="0" borderId="27" xfId="0" applyFont="1" applyFill="1" applyBorder="1" applyAlignment="1">
      <alignment vertical="center" textRotation="255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50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50" xfId="0" applyFont="1" applyFill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 applyProtection="1">
      <alignment horizontal="center" vertical="center" wrapText="1"/>
      <protection locked="0"/>
    </xf>
    <xf numFmtId="0" fontId="8" fillId="4" borderId="26" xfId="0" applyFont="1" applyFill="1" applyBorder="1" applyAlignment="1" applyProtection="1">
      <alignment horizontal="center" vertical="center" wrapText="1"/>
      <protection locked="0"/>
    </xf>
    <xf numFmtId="0" fontId="8" fillId="2" borderId="36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4" borderId="42" xfId="0" applyFont="1" applyFill="1" applyBorder="1" applyAlignment="1" applyProtection="1">
      <alignment horizontal="center" vertical="center" wrapText="1"/>
      <protection locked="0"/>
    </xf>
    <xf numFmtId="0" fontId="8" fillId="3" borderId="22" xfId="0" applyFont="1" applyFill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0" fontId="8" fillId="3" borderId="49" xfId="0" applyFont="1" applyFill="1" applyBorder="1" applyAlignment="1" applyProtection="1">
      <alignment horizontal="center" vertical="center" wrapText="1"/>
      <protection locked="0"/>
    </xf>
    <xf numFmtId="0" fontId="8" fillId="3" borderId="46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51" xfId="0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8" fillId="3" borderId="20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53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3" borderId="54" xfId="0" applyFont="1" applyFill="1" applyBorder="1" applyAlignment="1" applyProtection="1">
      <alignment horizontal="center" vertical="center" wrapText="1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3" borderId="46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51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3" xfId="1" applyFont="1" applyFill="1" applyBorder="1" applyAlignment="1" applyProtection="1">
      <alignment horizontal="center" vertical="center"/>
      <protection locked="0"/>
    </xf>
    <xf numFmtId="0" fontId="8" fillId="3" borderId="46" xfId="1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0" borderId="47" xfId="0" applyFont="1" applyFill="1" applyBorder="1" applyAlignment="1">
      <alignment horizontal="center" vertical="center" wrapText="1"/>
    </xf>
    <xf numFmtId="0" fontId="19" fillId="5" borderId="44" xfId="0" applyFont="1" applyFill="1" applyBorder="1" applyAlignment="1">
      <alignment horizontal="center" vertical="center" wrapText="1"/>
    </xf>
    <xf numFmtId="0" fontId="19" fillId="5" borderId="32" xfId="0" applyFont="1" applyFill="1" applyBorder="1" applyAlignment="1">
      <alignment horizontal="center" vertical="center" wrapText="1"/>
    </xf>
    <xf numFmtId="0" fontId="19" fillId="5" borderId="46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176" fontId="20" fillId="0" borderId="0" xfId="0" applyNumberFormat="1" applyFont="1" applyFill="1">
      <alignment vertical="center"/>
    </xf>
    <xf numFmtId="176" fontId="20" fillId="0" borderId="0" xfId="0" applyNumberFormat="1" applyFont="1" applyFill="1" applyBorder="1">
      <alignment vertical="center"/>
    </xf>
    <xf numFmtId="176" fontId="20" fillId="0" borderId="0" xfId="0" applyNumberFormat="1" applyFont="1">
      <alignment vertical="center"/>
    </xf>
    <xf numFmtId="176" fontId="20" fillId="0" borderId="3" xfId="0" applyNumberFormat="1" applyFont="1" applyFill="1" applyBorder="1">
      <alignment vertical="center"/>
    </xf>
    <xf numFmtId="0" fontId="6" fillId="0" borderId="3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4" xfId="0" applyFont="1" applyBorder="1">
      <alignment vertical="center"/>
    </xf>
    <xf numFmtId="0" fontId="7" fillId="0" borderId="0" xfId="1" applyFont="1" applyFill="1" applyBorder="1" applyAlignment="1">
      <alignment horizontal="center" vertical="center" textRotation="255"/>
    </xf>
    <xf numFmtId="0" fontId="12" fillId="0" borderId="3" xfId="2" applyFont="1" applyFill="1" applyBorder="1" applyAlignment="1">
      <alignment horizontal="distributed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2" fillId="0" borderId="30" xfId="2" applyFont="1" applyFill="1" applyBorder="1" applyAlignment="1">
      <alignment horizontal="center" vertical="center" wrapText="1"/>
    </xf>
    <xf numFmtId="0" fontId="9" fillId="6" borderId="0" xfId="1" applyFont="1" applyFill="1"/>
    <xf numFmtId="0" fontId="12" fillId="0" borderId="8" xfId="2" applyFont="1" applyFill="1" applyBorder="1" applyAlignment="1">
      <alignment horizontal="distributed" vertical="center" wrapText="1"/>
    </xf>
    <xf numFmtId="0" fontId="12" fillId="0" borderId="23" xfId="2" applyFont="1" applyFill="1" applyBorder="1" applyAlignment="1">
      <alignment horizontal="distributed" vertical="center" wrapText="1"/>
    </xf>
    <xf numFmtId="0" fontId="12" fillId="0" borderId="23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distributed" vertical="center" shrinkToFit="1"/>
    </xf>
    <xf numFmtId="0" fontId="23" fillId="6" borderId="0" xfId="1" applyFont="1" applyFill="1"/>
    <xf numFmtId="0" fontId="8" fillId="0" borderId="3" xfId="2" applyFont="1" applyFill="1" applyBorder="1" applyAlignment="1">
      <alignment horizontal="distributed" vertical="center" wrapText="1"/>
    </xf>
    <xf numFmtId="0" fontId="12" fillId="0" borderId="3" xfId="2" applyFont="1" applyFill="1" applyBorder="1" applyAlignment="1">
      <alignment horizontal="distributed" vertical="center" wrapText="1" shrinkToFit="1"/>
    </xf>
    <xf numFmtId="0" fontId="12" fillId="0" borderId="6" xfId="2" applyFont="1" applyFill="1" applyBorder="1" applyAlignment="1">
      <alignment horizontal="distributed" vertical="center" shrinkToFit="1"/>
    </xf>
    <xf numFmtId="176" fontId="20" fillId="7" borderId="3" xfId="0" applyNumberFormat="1" applyFont="1" applyFill="1" applyBorder="1">
      <alignment vertical="center"/>
    </xf>
    <xf numFmtId="176" fontId="20" fillId="7" borderId="8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6" fillId="0" borderId="24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50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24" fillId="0" borderId="0" xfId="0" applyFont="1">
      <alignment vertical="center"/>
    </xf>
    <xf numFmtId="0" fontId="6" fillId="0" borderId="5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76" fontId="20" fillId="6" borderId="23" xfId="0" applyNumberFormat="1" applyFont="1" applyFill="1" applyBorder="1">
      <alignment vertical="center"/>
    </xf>
    <xf numFmtId="176" fontId="20" fillId="6" borderId="3" xfId="0" applyNumberFormat="1" applyFont="1" applyFill="1" applyBorder="1">
      <alignment vertical="center"/>
    </xf>
    <xf numFmtId="176" fontId="20" fillId="6" borderId="8" xfId="0" applyNumberFormat="1" applyFont="1" applyFill="1" applyBorder="1">
      <alignment vertical="center"/>
    </xf>
    <xf numFmtId="176" fontId="20" fillId="0" borderId="23" xfId="0" applyNumberFormat="1" applyFont="1" applyFill="1" applyBorder="1">
      <alignment vertical="center"/>
    </xf>
    <xf numFmtId="0" fontId="8" fillId="0" borderId="48" xfId="0" applyFont="1" applyFill="1" applyBorder="1" applyAlignment="1">
      <alignment vertical="center" wrapText="1"/>
    </xf>
    <xf numFmtId="0" fontId="8" fillId="0" borderId="6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65" xfId="0" applyFont="1" applyFill="1" applyBorder="1" applyAlignment="1">
      <alignment vertical="center" wrapText="1"/>
    </xf>
    <xf numFmtId="0" fontId="8" fillId="0" borderId="66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8" fillId="0" borderId="62" xfId="0" applyFont="1" applyFill="1" applyBorder="1" applyAlignment="1">
      <alignment vertical="center" wrapText="1"/>
    </xf>
    <xf numFmtId="0" fontId="8" fillId="0" borderId="59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 textRotation="255"/>
    </xf>
    <xf numFmtId="0" fontId="19" fillId="5" borderId="22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vertical="center" wrapText="1"/>
    </xf>
    <xf numFmtId="0" fontId="7" fillId="0" borderId="57" xfId="1" applyFont="1" applyFill="1" applyBorder="1" applyAlignment="1">
      <alignment vertical="center"/>
    </xf>
    <xf numFmtId="0" fontId="7" fillId="0" borderId="56" xfId="1" applyFont="1" applyFill="1" applyBorder="1" applyAlignment="1">
      <alignment vertical="center"/>
    </xf>
    <xf numFmtId="0" fontId="12" fillId="0" borderId="6" xfId="2" applyFont="1" applyFill="1" applyBorder="1" applyAlignment="1">
      <alignment horizontal="center" vertical="center" wrapText="1"/>
    </xf>
    <xf numFmtId="0" fontId="7" fillId="0" borderId="57" xfId="1" applyFont="1" applyFill="1" applyBorder="1" applyAlignment="1">
      <alignment horizontal="center" vertical="center"/>
    </xf>
    <xf numFmtId="176" fontId="20" fillId="6" borderId="6" xfId="0" applyNumberFormat="1" applyFont="1" applyFill="1" applyBorder="1">
      <alignment vertical="center"/>
    </xf>
    <xf numFmtId="0" fontId="6" fillId="0" borderId="6" xfId="0" applyFont="1" applyBorder="1">
      <alignment vertical="center"/>
    </xf>
    <xf numFmtId="0" fontId="6" fillId="0" borderId="6" xfId="0" applyFont="1" applyFill="1" applyBorder="1">
      <alignment vertical="center"/>
    </xf>
    <xf numFmtId="0" fontId="6" fillId="0" borderId="38" xfId="0" applyFont="1" applyFill="1" applyBorder="1">
      <alignment vertical="center"/>
    </xf>
    <xf numFmtId="0" fontId="25" fillId="0" borderId="23" xfId="2" applyFont="1" applyFill="1" applyBorder="1" applyAlignment="1">
      <alignment horizontal="center" vertical="center" wrapText="1"/>
    </xf>
    <xf numFmtId="0" fontId="25" fillId="0" borderId="23" xfId="2" applyFont="1" applyFill="1" applyBorder="1" applyAlignment="1">
      <alignment horizontal="center" vertical="center" textRotation="255" wrapText="1"/>
    </xf>
    <xf numFmtId="0" fontId="25" fillId="0" borderId="36" xfId="2" applyFont="1" applyFill="1" applyBorder="1" applyAlignment="1">
      <alignment horizontal="center" vertical="center" wrapText="1"/>
    </xf>
    <xf numFmtId="49" fontId="25" fillId="0" borderId="36" xfId="2" applyNumberFormat="1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center" vertical="center" textRotation="255" wrapText="1"/>
    </xf>
    <xf numFmtId="0" fontId="25" fillId="0" borderId="8" xfId="2" applyFont="1" applyFill="1" applyBorder="1" applyAlignment="1">
      <alignment horizontal="center" vertical="center" wrapText="1"/>
    </xf>
    <xf numFmtId="0" fontId="25" fillId="0" borderId="8" xfId="2" applyFont="1" applyFill="1" applyBorder="1" applyAlignment="1">
      <alignment horizontal="center" vertical="center" textRotation="255" wrapText="1"/>
    </xf>
    <xf numFmtId="0" fontId="25" fillId="0" borderId="30" xfId="2" applyFont="1" applyFill="1" applyBorder="1" applyAlignment="1">
      <alignment horizontal="center" vertical="center" wrapText="1"/>
    </xf>
    <xf numFmtId="0" fontId="25" fillId="0" borderId="23" xfId="2" applyFont="1" applyFill="1" applyBorder="1" applyAlignment="1">
      <alignment horizontal="distributed" vertical="center" wrapText="1"/>
    </xf>
    <xf numFmtId="0" fontId="25" fillId="0" borderId="36" xfId="2" applyFont="1" applyFill="1" applyBorder="1" applyAlignment="1">
      <alignment horizontal="center" vertical="center" wrapText="1"/>
    </xf>
    <xf numFmtId="0" fontId="25" fillId="0" borderId="6" xfId="2" applyFont="1" applyFill="1" applyBorder="1" applyAlignment="1">
      <alignment horizontal="center" vertical="center" wrapText="1"/>
    </xf>
    <xf numFmtId="0" fontId="25" fillId="0" borderId="7" xfId="2" applyFont="1" applyFill="1" applyBorder="1" applyAlignment="1">
      <alignment horizontal="distributed" vertical="center" wrapText="1"/>
    </xf>
    <xf numFmtId="0" fontId="25" fillId="0" borderId="7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distributed" vertical="center" wrapText="1"/>
    </xf>
    <xf numFmtId="0" fontId="25" fillId="0" borderId="6" xfId="2" applyFont="1" applyFill="1" applyBorder="1" applyAlignment="1">
      <alignment horizontal="distributed" vertical="center" wrapText="1"/>
    </xf>
    <xf numFmtId="0" fontId="25" fillId="0" borderId="8" xfId="2" applyFont="1" applyFill="1" applyBorder="1" applyAlignment="1">
      <alignment horizontal="distributed" vertical="center" wrapText="1"/>
    </xf>
    <xf numFmtId="0" fontId="25" fillId="0" borderId="23" xfId="2" applyFont="1" applyFill="1" applyBorder="1" applyAlignment="1">
      <alignment horizontal="distributed" vertical="center" shrinkToFit="1"/>
    </xf>
    <xf numFmtId="0" fontId="25" fillId="0" borderId="3" xfId="2" applyFont="1" applyFill="1" applyBorder="1" applyAlignment="1">
      <alignment horizontal="distributed" vertical="center" shrinkToFit="1"/>
    </xf>
    <xf numFmtId="0" fontId="25" fillId="0" borderId="24" xfId="2" applyFont="1" applyFill="1" applyBorder="1" applyAlignment="1">
      <alignment horizontal="center" vertical="center" wrapText="1"/>
    </xf>
    <xf numFmtId="0" fontId="25" fillId="0" borderId="50" xfId="2" applyFont="1" applyFill="1" applyBorder="1" applyAlignment="1">
      <alignment horizontal="center" vertical="center" wrapText="1"/>
    </xf>
    <xf numFmtId="0" fontId="25" fillId="0" borderId="14" xfId="2" applyFont="1" applyFill="1" applyBorder="1" applyAlignment="1">
      <alignment horizontal="center" vertical="center" wrapText="1"/>
    </xf>
    <xf numFmtId="0" fontId="7" fillId="0" borderId="93" xfId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9" fillId="0" borderId="0" xfId="3" applyFont="1">
      <alignment vertical="center"/>
    </xf>
    <xf numFmtId="0" fontId="28" fillId="0" borderId="0" xfId="3">
      <alignment vertical="center"/>
    </xf>
    <xf numFmtId="0" fontId="30" fillId="0" borderId="0" xfId="3" applyFont="1">
      <alignment vertical="center"/>
    </xf>
    <xf numFmtId="0" fontId="31" fillId="0" borderId="0" xfId="3" applyFont="1">
      <alignment vertical="center"/>
    </xf>
    <xf numFmtId="0" fontId="12" fillId="0" borderId="0" xfId="3" applyFont="1">
      <alignment vertical="center"/>
    </xf>
    <xf numFmtId="0" fontId="32" fillId="0" borderId="0" xfId="3" applyFont="1">
      <alignment vertical="center"/>
    </xf>
    <xf numFmtId="0" fontId="12" fillId="0" borderId="0" xfId="3" applyFont="1" applyBorder="1">
      <alignment vertical="center"/>
    </xf>
    <xf numFmtId="0" fontId="33" fillId="0" borderId="0" xfId="3" applyFont="1" applyBorder="1">
      <alignment vertical="center"/>
    </xf>
    <xf numFmtId="0" fontId="12" fillId="0" borderId="90" xfId="3" applyFont="1" applyBorder="1" applyAlignment="1">
      <alignment horizontal="right" vertical="center"/>
    </xf>
    <xf numFmtId="0" fontId="34" fillId="0" borderId="90" xfId="3" applyFont="1" applyBorder="1" applyAlignment="1">
      <alignment vertical="center"/>
    </xf>
    <xf numFmtId="0" fontId="12" fillId="0" borderId="90" xfId="3" applyFont="1" applyBorder="1" applyAlignment="1">
      <alignment horizontal="center" vertical="center"/>
    </xf>
    <xf numFmtId="0" fontId="12" fillId="0" borderId="0" xfId="3" applyFont="1" applyFill="1" applyBorder="1">
      <alignment vertical="center"/>
    </xf>
    <xf numFmtId="0" fontId="12" fillId="0" borderId="3" xfId="3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/>
    </xf>
    <xf numFmtId="0" fontId="12" fillId="0" borderId="3" xfId="3" applyFont="1" applyBorder="1">
      <alignment vertical="center"/>
    </xf>
    <xf numFmtId="0" fontId="32" fillId="0" borderId="0" xfId="3" applyFont="1" applyBorder="1">
      <alignment vertical="center"/>
    </xf>
    <xf numFmtId="0" fontId="32" fillId="0" borderId="90" xfId="3" applyFont="1" applyBorder="1">
      <alignment vertical="center"/>
    </xf>
    <xf numFmtId="0" fontId="32" fillId="0" borderId="90" xfId="3" applyFont="1" applyBorder="1" applyAlignment="1">
      <alignment horizontal="center" vertical="center"/>
    </xf>
    <xf numFmtId="0" fontId="32" fillId="0" borderId="90" xfId="3" applyFont="1" applyBorder="1" applyAlignment="1">
      <alignment horizontal="right" vertical="center"/>
    </xf>
    <xf numFmtId="0" fontId="35" fillId="0" borderId="0" xfId="3" applyFont="1">
      <alignment vertical="center"/>
    </xf>
    <xf numFmtId="0" fontId="36" fillId="0" borderId="0" xfId="3" applyFont="1" applyBorder="1">
      <alignment vertical="center"/>
    </xf>
    <xf numFmtId="0" fontId="32" fillId="0" borderId="0" xfId="3" applyFont="1" applyBorder="1" applyAlignment="1">
      <alignment horizontal="center" vertical="center"/>
    </xf>
    <xf numFmtId="0" fontId="32" fillId="0" borderId="0" xfId="3" applyFont="1" applyFill="1" applyBorder="1">
      <alignment vertical="center"/>
    </xf>
    <xf numFmtId="0" fontId="6" fillId="0" borderId="13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>
      <alignment vertical="center"/>
    </xf>
    <xf numFmtId="0" fontId="39" fillId="0" borderId="0" xfId="0" applyFont="1" applyFill="1" applyAlignment="1" applyProtection="1">
      <alignment vertical="center" wrapText="1"/>
      <protection locked="0"/>
    </xf>
    <xf numFmtId="0" fontId="8" fillId="8" borderId="12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>
      <alignment vertical="center" wrapText="1"/>
    </xf>
    <xf numFmtId="0" fontId="8" fillId="0" borderId="67" xfId="0" applyFont="1" applyFill="1" applyBorder="1" applyAlignment="1">
      <alignment vertical="center" wrapText="1"/>
    </xf>
    <xf numFmtId="0" fontId="8" fillId="3" borderId="34" xfId="0" applyFont="1" applyFill="1" applyBorder="1" applyAlignment="1" applyProtection="1">
      <alignment horizontal="center" vertical="center" wrapText="1"/>
      <protection locked="0"/>
    </xf>
    <xf numFmtId="0" fontId="8" fillId="3" borderId="36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3" borderId="45" xfId="0" applyFont="1" applyFill="1" applyBorder="1" applyAlignment="1" applyProtection="1">
      <alignment horizontal="center" vertical="center" wrapText="1"/>
      <protection locked="0"/>
    </xf>
    <xf numFmtId="0" fontId="19" fillId="5" borderId="3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8" fillId="9" borderId="12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31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23" fillId="0" borderId="0" xfId="1" applyFont="1" applyFill="1"/>
    <xf numFmtId="0" fontId="8" fillId="4" borderId="26" xfId="0" applyFont="1" applyFill="1" applyBorder="1" applyAlignment="1" applyProtection="1">
      <alignment horizontal="center" vertical="center" wrapText="1"/>
    </xf>
    <xf numFmtId="0" fontId="8" fillId="2" borderId="53" xfId="0" applyFont="1" applyFill="1" applyBorder="1" applyAlignment="1" applyProtection="1">
      <alignment horizontal="center" vertical="center" wrapText="1"/>
      <protection locked="0"/>
    </xf>
    <xf numFmtId="0" fontId="8" fillId="3" borderId="47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>
      <alignment vertical="center" textRotation="255" wrapText="1"/>
    </xf>
    <xf numFmtId="0" fontId="8" fillId="0" borderId="34" xfId="0" applyFont="1" applyFill="1" applyBorder="1" applyAlignment="1">
      <alignment vertical="center" textRotation="255" wrapText="1"/>
    </xf>
    <xf numFmtId="0" fontId="8" fillId="0" borderId="35" xfId="0" applyFont="1" applyFill="1" applyBorder="1" applyAlignment="1">
      <alignment vertical="center" textRotation="255" wrapText="1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0" borderId="0" xfId="0">
      <alignment vertical="center"/>
    </xf>
    <xf numFmtId="0" fontId="19" fillId="5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alignment vertical="center"/>
    </xf>
    <xf numFmtId="0" fontId="0" fillId="0" borderId="0" xfId="0" applyFont="1" applyFill="1" applyProtection="1">
      <alignment vertical="center"/>
    </xf>
    <xf numFmtId="0" fontId="15" fillId="0" borderId="0" xfId="0" applyFont="1" applyAlignment="1" applyProtection="1"/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/>
    </xf>
    <xf numFmtId="0" fontId="40" fillId="0" borderId="0" xfId="0" applyFont="1" applyFill="1" applyAlignment="1" applyProtection="1">
      <alignment vertical="center" wrapText="1"/>
      <protection locked="0"/>
    </xf>
    <xf numFmtId="0" fontId="4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Alignment="1">
      <alignment vertical="center" wrapText="1"/>
    </xf>
    <xf numFmtId="0" fontId="4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4" fillId="0" borderId="0" xfId="0" applyFont="1" applyFill="1" applyAlignment="1" applyProtection="1">
      <alignment vertical="center" wrapText="1"/>
      <protection locked="0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 wrapText="1"/>
    </xf>
    <xf numFmtId="0" fontId="6" fillId="0" borderId="0" xfId="0" applyFont="1" applyFill="1" applyAlignment="1" applyProtection="1">
      <alignment vertical="center"/>
    </xf>
    <xf numFmtId="0" fontId="41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24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67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67" xfId="0" applyFont="1" applyBorder="1" applyAlignment="1">
      <alignment horizontal="center" vertical="center"/>
    </xf>
    <xf numFmtId="0" fontId="12" fillId="0" borderId="3" xfId="3" applyFont="1" applyBorder="1" applyAlignment="1">
      <alignment vertical="center" wrapText="1"/>
    </xf>
    <xf numFmtId="0" fontId="32" fillId="0" borderId="90" xfId="3" applyFont="1" applyBorder="1" applyAlignment="1">
      <alignment vertical="center"/>
    </xf>
    <xf numFmtId="0" fontId="32" fillId="0" borderId="90" xfId="3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12" fillId="0" borderId="65" xfId="3" applyFont="1" applyBorder="1" applyAlignment="1">
      <alignment horizontal="center" vertical="center"/>
    </xf>
    <xf numFmtId="0" fontId="12" fillId="0" borderId="51" xfId="3" applyFont="1" applyBorder="1" applyAlignment="1">
      <alignment horizontal="center" vertical="center"/>
    </xf>
    <xf numFmtId="0" fontId="32" fillId="0" borderId="0" xfId="3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55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horizontal="center" vertical="center" wrapText="1"/>
      <protection locked="0"/>
    </xf>
    <xf numFmtId="0" fontId="6" fillId="0" borderId="55" xfId="1" applyFont="1" applyFill="1" applyBorder="1" applyAlignment="1">
      <alignment horizontal="left" vertical="center"/>
    </xf>
    <xf numFmtId="0" fontId="6" fillId="0" borderId="57" xfId="1" applyFont="1" applyFill="1" applyBorder="1" applyAlignment="1">
      <alignment horizontal="left" vertical="center"/>
    </xf>
    <xf numFmtId="0" fontId="7" fillId="0" borderId="55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vertical="center"/>
    </xf>
    <xf numFmtId="0" fontId="21" fillId="6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7" fillId="0" borderId="87" xfId="1" applyFont="1" applyFill="1" applyBorder="1" applyAlignment="1">
      <alignment horizontal="center" vertical="center" textRotation="255"/>
    </xf>
    <xf numFmtId="0" fontId="7" fillId="0" borderId="88" xfId="1" applyFont="1" applyFill="1" applyBorder="1" applyAlignment="1">
      <alignment horizontal="center" vertical="center" textRotation="255"/>
    </xf>
    <xf numFmtId="0" fontId="7" fillId="0" borderId="39" xfId="1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45" xfId="1" applyFont="1" applyFill="1" applyBorder="1" applyAlignment="1">
      <alignment horizontal="center" vertical="center" wrapText="1"/>
    </xf>
    <xf numFmtId="0" fontId="7" fillId="0" borderId="90" xfId="1" applyFont="1" applyFill="1" applyBorder="1" applyAlignment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95" xfId="1" applyFont="1" applyFill="1" applyBorder="1" applyAlignment="1">
      <alignment horizontal="center" vertical="center" wrapText="1"/>
    </xf>
    <xf numFmtId="0" fontId="7" fillId="0" borderId="66" xfId="1" applyFont="1" applyFill="1" applyBorder="1" applyAlignment="1">
      <alignment horizontal="center" vertical="center" wrapText="1"/>
    </xf>
    <xf numFmtId="0" fontId="7" fillId="0" borderId="52" xfId="1" applyFont="1" applyFill="1" applyBorder="1" applyAlignment="1">
      <alignment horizontal="center" vertical="center" wrapText="1"/>
    </xf>
    <xf numFmtId="0" fontId="7" fillId="0" borderId="96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/>
    </xf>
    <xf numFmtId="0" fontId="37" fillId="0" borderId="68" xfId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horizontal="center" vertical="center" wrapText="1"/>
    </xf>
    <xf numFmtId="0" fontId="37" fillId="0" borderId="45" xfId="1" applyFont="1" applyFill="1" applyBorder="1" applyAlignment="1">
      <alignment horizontal="center" vertical="center" wrapText="1"/>
    </xf>
    <xf numFmtId="0" fontId="37" fillId="0" borderId="94" xfId="1" applyFont="1" applyFill="1" applyBorder="1" applyAlignment="1">
      <alignment horizontal="center" vertical="center" wrapText="1"/>
    </xf>
    <xf numFmtId="0" fontId="37" fillId="0" borderId="40" xfId="1" applyFont="1" applyFill="1" applyBorder="1" applyAlignment="1">
      <alignment horizontal="center" vertical="center" wrapText="1"/>
    </xf>
    <xf numFmtId="0" fontId="37" fillId="0" borderId="42" xfId="1" applyFont="1" applyFill="1" applyBorder="1" applyAlignment="1">
      <alignment horizontal="center" vertical="center" wrapText="1"/>
    </xf>
    <xf numFmtId="0" fontId="7" fillId="0" borderId="92" xfId="1" applyFont="1" applyFill="1" applyBorder="1" applyAlignment="1">
      <alignment horizontal="center" vertical="center" textRotation="255"/>
    </xf>
    <xf numFmtId="0" fontId="7" fillId="0" borderId="58" xfId="1" applyFont="1" applyFill="1" applyBorder="1" applyAlignment="1">
      <alignment horizontal="center" vertical="center" wrapText="1"/>
    </xf>
    <xf numFmtId="0" fontId="7" fillId="0" borderId="60" xfId="1" applyFont="1" applyFill="1" applyBorder="1" applyAlignment="1">
      <alignment horizontal="center" vertical="center" wrapText="1"/>
    </xf>
    <xf numFmtId="0" fontId="7" fillId="0" borderId="63" xfId="1" applyFont="1" applyFill="1" applyBorder="1" applyAlignment="1">
      <alignment horizontal="center" vertical="center" wrapText="1"/>
    </xf>
    <xf numFmtId="0" fontId="7" fillId="0" borderId="65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4" xfId="1" applyFont="1" applyFill="1" applyBorder="1" applyAlignment="1">
      <alignment horizontal="center" vertical="center" wrapText="1"/>
    </xf>
    <xf numFmtId="0" fontId="7" fillId="0" borderId="91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6" fillId="0" borderId="78" xfId="1" applyFont="1" applyFill="1" applyBorder="1" applyAlignment="1">
      <alignment horizontal="center" vertical="center"/>
    </xf>
    <xf numFmtId="0" fontId="16" fillId="0" borderId="79" xfId="1" applyFont="1" applyFill="1" applyBorder="1" applyAlignment="1">
      <alignment horizontal="center" vertical="center"/>
    </xf>
    <xf numFmtId="0" fontId="16" fillId="0" borderId="80" xfId="1" applyFont="1" applyFill="1" applyBorder="1" applyAlignment="1">
      <alignment horizontal="center" vertical="center"/>
    </xf>
    <xf numFmtId="0" fontId="16" fillId="0" borderId="81" xfId="1" applyFont="1" applyFill="1" applyBorder="1" applyAlignment="1">
      <alignment horizontal="center" vertical="center"/>
    </xf>
    <xf numFmtId="0" fontId="16" fillId="0" borderId="82" xfId="1" applyFont="1" applyFill="1" applyBorder="1" applyAlignment="1">
      <alignment horizontal="center" vertical="center"/>
    </xf>
    <xf numFmtId="0" fontId="16" fillId="0" borderId="83" xfId="1" applyFont="1" applyFill="1" applyBorder="1" applyAlignment="1">
      <alignment horizontal="center" vertical="center"/>
    </xf>
    <xf numFmtId="0" fontId="16" fillId="0" borderId="84" xfId="1" applyFont="1" applyFill="1" applyBorder="1" applyAlignment="1">
      <alignment horizontal="center" vertical="center"/>
    </xf>
    <xf numFmtId="0" fontId="16" fillId="0" borderId="85" xfId="1" applyFont="1" applyFill="1" applyBorder="1" applyAlignment="1">
      <alignment horizontal="center" vertical="center"/>
    </xf>
    <xf numFmtId="0" fontId="16" fillId="0" borderId="86" xfId="1" applyFont="1" applyFill="1" applyBorder="1" applyAlignment="1">
      <alignment horizontal="center" vertical="center"/>
    </xf>
    <xf numFmtId="0" fontId="6" fillId="0" borderId="55" xfId="1" applyFont="1" applyFill="1" applyBorder="1" applyAlignment="1">
      <alignment horizontal="center" vertical="center"/>
    </xf>
    <xf numFmtId="0" fontId="6" fillId="0" borderId="57" xfId="1" applyFont="1" applyFill="1" applyBorder="1" applyAlignment="1">
      <alignment horizontal="center" vertical="center"/>
    </xf>
    <xf numFmtId="0" fontId="6" fillId="0" borderId="56" xfId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textRotation="255" wrapText="1"/>
    </xf>
    <xf numFmtId="0" fontId="8" fillId="0" borderId="34" xfId="0" applyFont="1" applyFill="1" applyBorder="1" applyAlignment="1">
      <alignment horizontal="center" vertical="center" textRotation="255" wrapText="1"/>
    </xf>
    <xf numFmtId="0" fontId="8" fillId="0" borderId="35" xfId="0" applyFont="1" applyFill="1" applyBorder="1" applyAlignment="1">
      <alignment horizontal="center" vertical="center" textRotation="255" wrapText="1"/>
    </xf>
    <xf numFmtId="0" fontId="8" fillId="0" borderId="30" xfId="0" applyFont="1" applyFill="1" applyBorder="1" applyAlignment="1">
      <alignment horizontal="center" vertical="center" textRotation="255" wrapText="1"/>
    </xf>
    <xf numFmtId="0" fontId="8" fillId="0" borderId="36" xfId="0" applyFont="1" applyFill="1" applyBorder="1" applyAlignment="1">
      <alignment horizontal="center" vertical="center" textRotation="255" wrapText="1"/>
    </xf>
    <xf numFmtId="0" fontId="8" fillId="0" borderId="37" xfId="0" applyFont="1" applyFill="1" applyBorder="1" applyAlignment="1">
      <alignment horizontal="center" vertical="center" textRotation="255" wrapText="1"/>
    </xf>
    <xf numFmtId="0" fontId="8" fillId="0" borderId="31" xfId="0" applyFont="1" applyFill="1" applyBorder="1" applyAlignment="1">
      <alignment horizontal="center" vertical="center" textRotation="255" wrapText="1"/>
    </xf>
    <xf numFmtId="0" fontId="8" fillId="0" borderId="28" xfId="0" applyFont="1" applyFill="1" applyBorder="1" applyAlignment="1">
      <alignment horizontal="center" vertical="center" textRotation="255" wrapText="1"/>
    </xf>
    <xf numFmtId="0" fontId="8" fillId="0" borderId="27" xfId="0" applyFont="1" applyFill="1" applyBorder="1" applyAlignment="1">
      <alignment horizontal="center" vertical="center" textRotation="255" wrapText="1"/>
    </xf>
    <xf numFmtId="0" fontId="6" fillId="0" borderId="32" xfId="1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 wrapText="1"/>
    </xf>
    <xf numFmtId="0" fontId="17" fillId="0" borderId="74" xfId="0" applyFont="1" applyFill="1" applyBorder="1" applyAlignment="1">
      <alignment horizontal="center" vertical="center" wrapText="1"/>
    </xf>
    <xf numFmtId="0" fontId="40" fillId="0" borderId="0" xfId="0" applyFont="1" applyFill="1" applyAlignment="1" applyProtection="1">
      <alignment vertical="center" wrapText="1"/>
      <protection locked="0"/>
    </xf>
    <xf numFmtId="0" fontId="6" fillId="0" borderId="56" xfId="1" applyFont="1" applyFill="1" applyBorder="1" applyAlignment="1">
      <alignment horizontal="left" vertical="center"/>
    </xf>
    <xf numFmtId="0" fontId="14" fillId="0" borderId="40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5" fillId="0" borderId="69" xfId="1" applyFont="1" applyFill="1" applyBorder="1" applyAlignment="1">
      <alignment horizontal="center" vertical="center" textRotation="255"/>
    </xf>
    <xf numFmtId="0" fontId="5" fillId="0" borderId="70" xfId="1" applyFont="1" applyFill="1" applyBorder="1" applyAlignment="1">
      <alignment horizontal="center" vertical="center" textRotation="255"/>
    </xf>
    <xf numFmtId="0" fontId="5" fillId="0" borderId="71" xfId="1" applyFont="1" applyFill="1" applyBorder="1" applyAlignment="1">
      <alignment horizontal="center" vertical="center" textRotation="255"/>
    </xf>
    <xf numFmtId="0" fontId="10" fillId="0" borderId="32" xfId="1" applyFont="1" applyFill="1" applyBorder="1" applyAlignment="1">
      <alignment horizontal="center" vertical="center" textRotation="255"/>
    </xf>
    <xf numFmtId="0" fontId="10" fillId="0" borderId="34" xfId="1" applyFont="1" applyFill="1" applyBorder="1" applyAlignment="1">
      <alignment horizontal="center" vertical="center" textRotation="255"/>
    </xf>
    <xf numFmtId="0" fontId="26" fillId="0" borderId="30" xfId="2" applyFont="1" applyFill="1" applyBorder="1" applyAlignment="1">
      <alignment horizontal="center" vertical="center" wrapText="1"/>
    </xf>
    <xf numFmtId="0" fontId="26" fillId="0" borderId="36" xfId="2" applyFont="1" applyFill="1" applyBorder="1" applyAlignment="1">
      <alignment horizontal="center" vertical="center" wrapText="1"/>
    </xf>
    <xf numFmtId="0" fontId="26" fillId="0" borderId="37" xfId="2" applyFont="1" applyFill="1" applyBorder="1" applyAlignment="1">
      <alignment horizontal="center" vertical="center" wrapText="1"/>
    </xf>
    <xf numFmtId="0" fontId="12" fillId="0" borderId="32" xfId="2" applyFont="1" applyBorder="1" applyAlignment="1">
      <alignment horizontal="center" vertical="center" wrapText="1"/>
    </xf>
    <xf numFmtId="0" fontId="12" fillId="0" borderId="34" xfId="2" applyFont="1" applyBorder="1" applyAlignment="1">
      <alignment horizontal="center" vertical="center" wrapText="1"/>
    </xf>
    <xf numFmtId="0" fontId="12" fillId="0" borderId="35" xfId="2" applyFont="1" applyBorder="1" applyAlignment="1">
      <alignment horizontal="center" vertical="center" wrapText="1"/>
    </xf>
    <xf numFmtId="0" fontId="12" fillId="0" borderId="32" xfId="2" applyFont="1" applyBorder="1" applyAlignment="1">
      <alignment horizontal="center" vertical="center" textRotation="255" wrapText="1" shrinkToFit="1"/>
    </xf>
    <xf numFmtId="0" fontId="12" fillId="0" borderId="34" xfId="2" applyFont="1" applyBorder="1" applyAlignment="1">
      <alignment horizontal="center" vertical="center" textRotation="255" wrapText="1" shrinkToFit="1"/>
    </xf>
    <xf numFmtId="0" fontId="12" fillId="0" borderId="35" xfId="2" applyFont="1" applyBorder="1" applyAlignment="1">
      <alignment horizontal="center" vertical="center" textRotation="255" wrapText="1" shrinkToFit="1"/>
    </xf>
    <xf numFmtId="0" fontId="7" fillId="0" borderId="75" xfId="1" applyFont="1" applyFill="1" applyBorder="1" applyAlignment="1">
      <alignment horizontal="center" vertical="center" textRotation="255"/>
    </xf>
    <xf numFmtId="0" fontId="7" fillId="0" borderId="76" xfId="1" applyFont="1" applyFill="1" applyBorder="1" applyAlignment="1">
      <alignment horizontal="center" vertical="center" textRotation="255"/>
    </xf>
    <xf numFmtId="0" fontId="7" fillId="0" borderId="68" xfId="1" applyFont="1" applyFill="1" applyBorder="1" applyAlignment="1">
      <alignment horizontal="center" vertical="center" textRotation="255"/>
    </xf>
    <xf numFmtId="0" fontId="7" fillId="0" borderId="77" xfId="1" applyFont="1" applyFill="1" applyBorder="1" applyAlignment="1">
      <alignment horizontal="center" vertical="center" textRotation="255"/>
    </xf>
    <xf numFmtId="0" fontId="22" fillId="0" borderId="32" xfId="2" applyFont="1" applyBorder="1" applyAlignment="1">
      <alignment horizontal="center" vertical="center" wrapText="1"/>
    </xf>
    <xf numFmtId="0" fontId="22" fillId="0" borderId="34" xfId="2" applyFont="1" applyBorder="1" applyAlignment="1">
      <alignment horizontal="center" vertical="center" wrapText="1"/>
    </xf>
    <xf numFmtId="0" fontId="22" fillId="0" borderId="35" xfId="2" applyFont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textRotation="255"/>
    </xf>
    <xf numFmtId="0" fontId="27" fillId="0" borderId="34" xfId="0" applyFont="1" applyFill="1" applyBorder="1" applyAlignment="1">
      <alignment horizontal="center" vertical="center" textRotation="255"/>
    </xf>
    <xf numFmtId="0" fontId="27" fillId="0" borderId="35" xfId="0" applyFont="1" applyFill="1" applyBorder="1" applyAlignment="1">
      <alignment horizontal="center" vertical="center" textRotation="255"/>
    </xf>
    <xf numFmtId="0" fontId="25" fillId="0" borderId="30" xfId="2" applyFont="1" applyFill="1" applyBorder="1" applyAlignment="1">
      <alignment horizontal="center" vertical="center" wrapText="1"/>
    </xf>
    <xf numFmtId="0" fontId="25" fillId="0" borderId="36" xfId="2" applyFont="1" applyFill="1" applyBorder="1" applyAlignment="1">
      <alignment horizontal="center" vertical="center" wrapText="1"/>
    </xf>
    <xf numFmtId="0" fontId="25" fillId="0" borderId="37" xfId="2" applyFont="1" applyFill="1" applyBorder="1" applyAlignment="1">
      <alignment horizontal="center" vertical="center" wrapText="1"/>
    </xf>
    <xf numFmtId="0" fontId="5" fillId="0" borderId="93" xfId="1" applyFont="1" applyFill="1" applyBorder="1" applyAlignment="1">
      <alignment horizontal="center" vertical="center" textRotation="255"/>
    </xf>
    <xf numFmtId="0" fontId="5" fillId="0" borderId="44" xfId="1" applyFont="1" applyFill="1" applyBorder="1" applyAlignment="1">
      <alignment horizontal="center" vertical="center" textRotation="255"/>
    </xf>
    <xf numFmtId="0" fontId="5" fillId="0" borderId="68" xfId="1" applyFont="1" applyFill="1" applyBorder="1" applyAlignment="1">
      <alignment horizontal="center" vertical="center" textRotation="255"/>
    </xf>
    <xf numFmtId="0" fontId="5" fillId="0" borderId="45" xfId="1" applyFont="1" applyFill="1" applyBorder="1" applyAlignment="1">
      <alignment horizontal="center" vertical="center" textRotation="255"/>
    </xf>
    <xf numFmtId="0" fontId="5" fillId="0" borderId="94" xfId="1" applyFont="1" applyFill="1" applyBorder="1" applyAlignment="1">
      <alignment horizontal="center" vertical="center" textRotation="255"/>
    </xf>
    <xf numFmtId="0" fontId="5" fillId="0" borderId="42" xfId="1" applyFont="1" applyFill="1" applyBorder="1" applyAlignment="1">
      <alignment horizontal="center" vertical="center" textRotation="255"/>
    </xf>
    <xf numFmtId="0" fontId="25" fillId="0" borderId="32" xfId="2" applyFont="1" applyFill="1" applyBorder="1" applyAlignment="1">
      <alignment horizontal="center" vertical="center" textRotation="255" wrapText="1"/>
    </xf>
    <xf numFmtId="0" fontId="25" fillId="0" borderId="34" xfId="2" applyFont="1" applyFill="1" applyBorder="1" applyAlignment="1">
      <alignment horizontal="center" vertical="center" textRotation="255" wrapText="1"/>
    </xf>
    <xf numFmtId="0" fontId="25" fillId="0" borderId="35" xfId="2" applyFont="1" applyFill="1" applyBorder="1" applyAlignment="1">
      <alignment horizontal="center" vertical="center" textRotation="255" wrapText="1"/>
    </xf>
    <xf numFmtId="0" fontId="12" fillId="0" borderId="30" xfId="2" applyFont="1" applyFill="1" applyBorder="1" applyAlignment="1">
      <alignment horizontal="center" vertical="center" textRotation="255" wrapText="1"/>
    </xf>
    <xf numFmtId="0" fontId="12" fillId="0" borderId="36" xfId="2" applyFont="1" applyFill="1" applyBorder="1" applyAlignment="1">
      <alignment horizontal="center" vertical="center" textRotation="255" wrapText="1"/>
    </xf>
    <xf numFmtId="0" fontId="12" fillId="0" borderId="37" xfId="2" applyFont="1" applyFill="1" applyBorder="1" applyAlignment="1">
      <alignment horizontal="center" vertical="center" textRotation="255" wrapText="1"/>
    </xf>
    <xf numFmtId="0" fontId="6" fillId="0" borderId="2" xfId="1" applyFont="1" applyFill="1" applyBorder="1" applyAlignment="1">
      <alignment horizontal="center" vertical="center"/>
    </xf>
    <xf numFmtId="0" fontId="6" fillId="0" borderId="60" xfId="1" applyFont="1" applyFill="1" applyBorder="1" applyAlignment="1">
      <alignment horizontal="center" vertical="center"/>
    </xf>
    <xf numFmtId="0" fontId="6" fillId="0" borderId="59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 textRotation="255"/>
    </xf>
    <xf numFmtId="0" fontId="7" fillId="0" borderId="34" xfId="1" applyFont="1" applyFill="1" applyBorder="1" applyAlignment="1">
      <alignment horizontal="center" vertical="center" textRotation="255"/>
    </xf>
    <xf numFmtId="0" fontId="7" fillId="0" borderId="35" xfId="1" applyFont="1" applyFill="1" applyBorder="1" applyAlignment="1">
      <alignment horizontal="center" vertical="center" textRotation="255"/>
    </xf>
    <xf numFmtId="0" fontId="7" fillId="0" borderId="56" xfId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12" fillId="0" borderId="30" xfId="2" applyFont="1" applyFill="1" applyBorder="1" applyAlignment="1">
      <alignment horizontal="center" vertical="center" textRotation="255" wrapText="1" shrinkToFit="1"/>
    </xf>
    <xf numFmtId="0" fontId="12" fillId="0" borderId="36" xfId="2" applyFont="1" applyFill="1" applyBorder="1" applyAlignment="1">
      <alignment horizontal="center" vertical="center" textRotation="255" wrapText="1" shrinkToFit="1"/>
    </xf>
    <xf numFmtId="0" fontId="12" fillId="0" borderId="37" xfId="2" applyFont="1" applyFill="1" applyBorder="1" applyAlignment="1">
      <alignment horizontal="center" vertical="center" textRotation="255" wrapText="1" shrinkToFit="1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</cellXfs>
  <cellStyles count="4">
    <cellStyle name="標準" xfId="0" builtinId="0"/>
    <cellStyle name="標準 2" xfId="2"/>
    <cellStyle name="標準 2 2" xfId="3"/>
    <cellStyle name="標準_教育目標jabee" xfId="1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専門教育科目（工学基礎）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累積グラフ!$D$84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累積グラフ!$B$85:$B$92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累積グラフ!$D$85:$D$92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37760"/>
        <c:axId val="91066368"/>
      </c:barChart>
      <c:catAx>
        <c:axId val="8923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1066368"/>
        <c:crosses val="autoZero"/>
        <c:auto val="1"/>
        <c:lblAlgn val="ctr"/>
        <c:lblOffset val="100"/>
        <c:noMultiLvlLbl val="0"/>
      </c:catAx>
      <c:valAx>
        <c:axId val="91066368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9237760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専門教育科目（基礎教育科目）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累積グラフ!$C$66</c:f>
              <c:strCache>
                <c:ptCount val="1"/>
                <c:pt idx="0">
                  <c:v>必修科目</c:v>
                </c:pt>
              </c:strCache>
            </c:strRef>
          </c:tx>
          <c:invertIfNegative val="0"/>
          <c:cat>
            <c:strRef>
              <c:f>累積グラフ!$B$68:$B$75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累積グラフ!$D$68:$D$75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07584"/>
        <c:axId val="93909376"/>
      </c:barChart>
      <c:catAx>
        <c:axId val="9390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3909376"/>
        <c:crosses val="autoZero"/>
        <c:auto val="1"/>
        <c:lblAlgn val="ctr"/>
        <c:lblOffset val="100"/>
        <c:noMultiLvlLbl val="0"/>
      </c:catAx>
      <c:valAx>
        <c:axId val="93909376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907584"/>
        <c:crosses val="autoZero"/>
        <c:crossBetween val="between"/>
        <c:majorUnit val="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専門教育科目（化学工学基礎）</a:t>
            </a:r>
            <a:endParaRPr lang="en-US" altLang="ja-JP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累積グラフ!$D$102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累積グラフ!$B$103:$B$110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累積グラフ!$D$103:$D$110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90944"/>
        <c:axId val="91092480"/>
      </c:barChart>
      <c:catAx>
        <c:axId val="9109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1092480"/>
        <c:crosses val="autoZero"/>
        <c:auto val="1"/>
        <c:lblAlgn val="ctr"/>
        <c:lblOffset val="100"/>
        <c:noMultiLvlLbl val="0"/>
      </c:catAx>
      <c:valAx>
        <c:axId val="91092480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09094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専門教育科目（専門基礎</a:t>
            </a:r>
            <a:r>
              <a:rPr lang="en-US" altLang="ja-JP"/>
              <a:t>A</a:t>
            </a:r>
            <a:r>
              <a:rPr lang="ja-JP" altLang="en-US"/>
              <a:t>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累積グラフ!$D$120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累積グラフ!$B$121:$B$128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累積グラフ!$D$121:$D$128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57440"/>
        <c:axId val="92158976"/>
      </c:barChart>
      <c:catAx>
        <c:axId val="9215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2158976"/>
        <c:crosses val="autoZero"/>
        <c:auto val="1"/>
        <c:lblAlgn val="ctr"/>
        <c:lblOffset val="100"/>
        <c:noMultiLvlLbl val="0"/>
      </c:catAx>
      <c:valAx>
        <c:axId val="9215897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ja-JP" sz="1000" b="1" i="0" u="none" strike="noStrike" baseline="0">
                    <a:effectLst/>
                  </a:rPr>
                  <a:t>累積取得単位数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157440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専門教育科目（専門基礎</a:t>
            </a:r>
            <a:r>
              <a:rPr lang="en-US" altLang="ja-JP"/>
              <a:t>B</a:t>
            </a:r>
            <a:r>
              <a:rPr lang="ja-JP" altLang="en-US"/>
              <a:t>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累積グラフ!$D$138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累積グラフ!$B$139:$B$146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累積グラフ!$D$139:$D$146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95840"/>
        <c:axId val="93659904"/>
      </c:barChart>
      <c:catAx>
        <c:axId val="9219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3659904"/>
        <c:crosses val="autoZero"/>
        <c:auto val="1"/>
        <c:lblAlgn val="ctr"/>
        <c:lblOffset val="100"/>
        <c:noMultiLvlLbl val="0"/>
      </c:catAx>
      <c:valAx>
        <c:axId val="93659904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195840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専門教育科目（専門）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累積グラフ!$D$156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累積グラフ!$B$157:$B$164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累積グラフ!$D$157:$D$164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94208"/>
        <c:axId val="93700096"/>
      </c:barChart>
      <c:catAx>
        <c:axId val="9369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3700096"/>
        <c:crosses val="autoZero"/>
        <c:auto val="1"/>
        <c:lblAlgn val="ctr"/>
        <c:lblOffset val="100"/>
        <c:noMultiLvlLbl val="0"/>
      </c:catAx>
      <c:valAx>
        <c:axId val="93700096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694208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累積グラフ!$D$177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累積グラフ!$B$178:$B$185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累積グラフ!$D$178:$D$185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10592"/>
        <c:axId val="93712384"/>
      </c:barChart>
      <c:catAx>
        <c:axId val="9371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3712384"/>
        <c:crosses val="autoZero"/>
        <c:auto val="1"/>
        <c:lblAlgn val="ctr"/>
        <c:lblOffset val="100"/>
        <c:noMultiLvlLbl val="0"/>
      </c:catAx>
      <c:valAx>
        <c:axId val="93712384"/>
        <c:scaling>
          <c:orientation val="minMax"/>
          <c:max val="13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710592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累積グラフ!$D$209</c:f>
              <c:strCache>
                <c:ptCount val="1"/>
                <c:pt idx="0">
                  <c:v>累積GPA</c:v>
                </c:pt>
              </c:strCache>
            </c:strRef>
          </c:tx>
          <c:invertIfNegative val="0"/>
          <c:cat>
            <c:strRef>
              <c:f>累積グラフ!$B$210:$B$217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累積グラフ!$D$210:$D$217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01472"/>
        <c:axId val="93811456"/>
      </c:barChart>
      <c:catAx>
        <c:axId val="9380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3811456"/>
        <c:crosses val="autoZero"/>
        <c:auto val="1"/>
        <c:lblAlgn val="ctr"/>
        <c:lblOffset val="100"/>
        <c:noMultiLvlLbl val="0"/>
      </c:catAx>
      <c:valAx>
        <c:axId val="93811456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</a:t>
                </a:r>
                <a:r>
                  <a:rPr lang="en-US" altLang="ja-JP"/>
                  <a:t>GPA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801472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共通教育科目（必修科目）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累積グラフ!$C$4</c:f>
              <c:strCache>
                <c:ptCount val="1"/>
                <c:pt idx="0">
                  <c:v>初年次教育科目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累積グラフ!$D$6:$D$13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累積グラフ!$E$4</c:f>
              <c:strCache>
                <c:ptCount val="1"/>
                <c:pt idx="0">
                  <c:v>ｸﾞﾛｰﾊﾞﾙ教育科目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累積グラフ!$F$6:$F$13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累積グラフ!$G$4</c:f>
              <c:strCache>
                <c:ptCount val="1"/>
                <c:pt idx="0">
                  <c:v>日本語・日本事情科目</c:v>
                </c:pt>
              </c:strCache>
            </c:strRef>
          </c:tx>
          <c:invertIfNegative val="0"/>
          <c:val>
            <c:numRef>
              <c:f>累積グラフ!$H$6:$H$13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49472"/>
        <c:axId val="93851008"/>
      </c:barChart>
      <c:catAx>
        <c:axId val="9384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3851008"/>
        <c:crosses val="autoZero"/>
        <c:auto val="1"/>
        <c:lblAlgn val="ctr"/>
        <c:lblOffset val="100"/>
        <c:noMultiLvlLbl val="0"/>
      </c:catAx>
      <c:valAx>
        <c:axId val="93851008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8494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共通教育科目（選択必修科目）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累積グラフ!$C$35</c:f>
              <c:strCache>
                <c:ptCount val="1"/>
                <c:pt idx="0">
                  <c:v>教養教育科目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累積グラフ!$D$37:$D$44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累積グラフ!$E$35</c:f>
              <c:strCache>
                <c:ptCount val="1"/>
                <c:pt idx="0">
                  <c:v>教養活用科目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累積グラフ!$F$37:$F$44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85184"/>
        <c:axId val="93886720"/>
      </c:barChart>
      <c:catAx>
        <c:axId val="9388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3886720"/>
        <c:crosses val="autoZero"/>
        <c:auto val="1"/>
        <c:lblAlgn val="ctr"/>
        <c:lblOffset val="100"/>
        <c:noMultiLvlLbl val="0"/>
      </c:catAx>
      <c:valAx>
        <c:axId val="93886720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885184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</xdr:row>
          <xdr:rowOff>295275</xdr:rowOff>
        </xdr:from>
        <xdr:to>
          <xdr:col>11</xdr:col>
          <xdr:colOff>0</xdr:colOff>
          <xdr:row>3</xdr:row>
          <xdr:rowOff>9525</xdr:rowOff>
        </xdr:to>
        <xdr:sp macro="" textlink="">
          <xdr:nvSpPr>
            <xdr:cNvPr id="13313" name="CommandButton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</xdr:row>
          <xdr:rowOff>295275</xdr:rowOff>
        </xdr:from>
        <xdr:to>
          <xdr:col>9</xdr:col>
          <xdr:colOff>0</xdr:colOff>
          <xdr:row>3</xdr:row>
          <xdr:rowOff>9525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81</xdr:row>
      <xdr:rowOff>152400</xdr:rowOff>
    </xdr:from>
    <xdr:to>
      <xdr:col>14</xdr:col>
      <xdr:colOff>85725</xdr:colOff>
      <xdr:row>97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99</xdr:row>
      <xdr:rowOff>161925</xdr:rowOff>
    </xdr:from>
    <xdr:to>
      <xdr:col>14</xdr:col>
      <xdr:colOff>95250</xdr:colOff>
      <xdr:row>115</xdr:row>
      <xdr:rowOff>104775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476250</xdr:colOff>
      <xdr:row>117</xdr:row>
      <xdr:rowOff>152400</xdr:rowOff>
    </xdr:from>
    <xdr:to>
      <xdr:col>14</xdr:col>
      <xdr:colOff>104775</xdr:colOff>
      <xdr:row>133</xdr:row>
      <xdr:rowOff>95250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476250</xdr:colOff>
      <xdr:row>135</xdr:row>
      <xdr:rowOff>152400</xdr:rowOff>
    </xdr:from>
    <xdr:to>
      <xdr:col>14</xdr:col>
      <xdr:colOff>104775</xdr:colOff>
      <xdr:row>151</xdr:row>
      <xdr:rowOff>95250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476250</xdr:colOff>
      <xdr:row>153</xdr:row>
      <xdr:rowOff>171450</xdr:rowOff>
    </xdr:from>
    <xdr:to>
      <xdr:col>14</xdr:col>
      <xdr:colOff>104775</xdr:colOff>
      <xdr:row>169</xdr:row>
      <xdr:rowOff>114300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466725</xdr:colOff>
      <xdr:row>175</xdr:row>
      <xdr:rowOff>0</xdr:rowOff>
    </xdr:from>
    <xdr:to>
      <xdr:col>14</xdr:col>
      <xdr:colOff>95250</xdr:colOff>
      <xdr:row>199</xdr:row>
      <xdr:rowOff>133350</xdr:rowOff>
    </xdr:to>
    <xdr:graphicFrame macro="">
      <xdr:nvGraphicFramePr>
        <xdr:cNvPr id="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457200</xdr:colOff>
      <xdr:row>207</xdr:row>
      <xdr:rowOff>9525</xdr:rowOff>
    </xdr:from>
    <xdr:to>
      <xdr:col>14</xdr:col>
      <xdr:colOff>85725</xdr:colOff>
      <xdr:row>222</xdr:row>
      <xdr:rowOff>133350</xdr:rowOff>
    </xdr:to>
    <xdr:graphicFrame macro="">
      <xdr:nvGraphicFramePr>
        <xdr:cNvPr id="8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161925</xdr:colOff>
      <xdr:row>14</xdr:row>
      <xdr:rowOff>38100</xdr:rowOff>
    </xdr:from>
    <xdr:to>
      <xdr:col>7</xdr:col>
      <xdr:colOff>228600</xdr:colOff>
      <xdr:row>30</xdr:row>
      <xdr:rowOff>38100</xdr:rowOff>
    </xdr:to>
    <xdr:graphicFrame macro="">
      <xdr:nvGraphicFramePr>
        <xdr:cNvPr id="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161925</xdr:colOff>
      <xdr:row>45</xdr:row>
      <xdr:rowOff>38100</xdr:rowOff>
    </xdr:from>
    <xdr:to>
      <xdr:col>7</xdr:col>
      <xdr:colOff>228600</xdr:colOff>
      <xdr:row>61</xdr:row>
      <xdr:rowOff>38100</xdr:rowOff>
    </xdr:to>
    <xdr:graphicFrame macro="">
      <xdr:nvGraphicFramePr>
        <xdr:cNvPr id="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438150</xdr:colOff>
      <xdr:row>63</xdr:row>
      <xdr:rowOff>133350</xdr:rowOff>
    </xdr:from>
    <xdr:to>
      <xdr:col>14</xdr:col>
      <xdr:colOff>66675</xdr:colOff>
      <xdr:row>79</xdr:row>
      <xdr:rowOff>66675</xdr:rowOff>
    </xdr:to>
    <xdr:graphicFrame macro="">
      <xdr:nvGraphicFramePr>
        <xdr:cNvPr id="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2:B34"/>
  <sheetViews>
    <sheetView view="pageBreakPreview" zoomScale="115" zoomScaleNormal="100" zoomScaleSheetLayoutView="115" workbookViewId="0"/>
  </sheetViews>
  <sheetFormatPr defaultRowHeight="13.5" x14ac:dyDescent="0.15"/>
  <cols>
    <col min="1" max="16384" width="9" style="208"/>
  </cols>
  <sheetData>
    <row r="12" spans="2:2" ht="32.25" x14ac:dyDescent="0.15">
      <c r="B12" s="207" t="s">
        <v>160</v>
      </c>
    </row>
    <row r="32" spans="2:2" ht="39.75" customHeight="1" x14ac:dyDescent="0.15">
      <c r="B32" s="209" t="s">
        <v>161</v>
      </c>
    </row>
    <row r="33" spans="2:2" ht="39.75" customHeight="1" x14ac:dyDescent="0.15">
      <c r="B33" s="209" t="s">
        <v>162</v>
      </c>
    </row>
    <row r="34" spans="2:2" ht="39.75" customHeight="1" x14ac:dyDescent="0.15">
      <c r="B34" s="209" t="s">
        <v>163</v>
      </c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W27"/>
  <sheetViews>
    <sheetView view="pageBreakPreview" zoomScale="90" zoomScaleNormal="100" zoomScaleSheetLayoutView="90" workbookViewId="0">
      <selection activeCell="G10" sqref="G10:T10"/>
    </sheetView>
  </sheetViews>
  <sheetFormatPr defaultRowHeight="13.5" x14ac:dyDescent="0.15"/>
  <cols>
    <col min="1" max="1" width="9" style="212"/>
    <col min="2" max="2" width="5.625" style="212" customWidth="1"/>
    <col min="3" max="12" width="9" style="212"/>
    <col min="13" max="18" width="0" style="212" hidden="1" customWidth="1"/>
    <col min="19" max="21" width="9" style="212"/>
    <col min="22" max="22" width="4.375" style="212" customWidth="1"/>
    <col min="23" max="263" width="9" style="212"/>
    <col min="264" max="264" width="9.25" style="212" bestFit="1" customWidth="1"/>
    <col min="265" max="270" width="9" style="212"/>
    <col min="271" max="276" width="0" style="212" hidden="1" customWidth="1"/>
    <col min="277" max="519" width="9" style="212"/>
    <col min="520" max="520" width="9.25" style="212" bestFit="1" customWidth="1"/>
    <col min="521" max="526" width="9" style="212"/>
    <col min="527" max="532" width="0" style="212" hidden="1" customWidth="1"/>
    <col min="533" max="775" width="9" style="212"/>
    <col min="776" max="776" width="9.25" style="212" bestFit="1" customWidth="1"/>
    <col min="777" max="782" width="9" style="212"/>
    <col min="783" max="788" width="0" style="212" hidden="1" customWidth="1"/>
    <col min="789" max="1031" width="9" style="212"/>
    <col min="1032" max="1032" width="9.25" style="212" bestFit="1" customWidth="1"/>
    <col min="1033" max="1038" width="9" style="212"/>
    <col min="1039" max="1044" width="0" style="212" hidden="1" customWidth="1"/>
    <col min="1045" max="1287" width="9" style="212"/>
    <col min="1288" max="1288" width="9.25" style="212" bestFit="1" customWidth="1"/>
    <col min="1289" max="1294" width="9" style="212"/>
    <col min="1295" max="1300" width="0" style="212" hidden="1" customWidth="1"/>
    <col min="1301" max="1543" width="9" style="212"/>
    <col min="1544" max="1544" width="9.25" style="212" bestFit="1" customWidth="1"/>
    <col min="1545" max="1550" width="9" style="212"/>
    <col min="1551" max="1556" width="0" style="212" hidden="1" customWidth="1"/>
    <col min="1557" max="1799" width="9" style="212"/>
    <col min="1800" max="1800" width="9.25" style="212" bestFit="1" customWidth="1"/>
    <col min="1801" max="1806" width="9" style="212"/>
    <col min="1807" max="1812" width="0" style="212" hidden="1" customWidth="1"/>
    <col min="1813" max="2055" width="9" style="212"/>
    <col min="2056" max="2056" width="9.25" style="212" bestFit="1" customWidth="1"/>
    <col min="2057" max="2062" width="9" style="212"/>
    <col min="2063" max="2068" width="0" style="212" hidden="1" customWidth="1"/>
    <col min="2069" max="2311" width="9" style="212"/>
    <col min="2312" max="2312" width="9.25" style="212" bestFit="1" customWidth="1"/>
    <col min="2313" max="2318" width="9" style="212"/>
    <col min="2319" max="2324" width="0" style="212" hidden="1" customWidth="1"/>
    <col min="2325" max="2567" width="9" style="212"/>
    <col min="2568" max="2568" width="9.25" style="212" bestFit="1" customWidth="1"/>
    <col min="2569" max="2574" width="9" style="212"/>
    <col min="2575" max="2580" width="0" style="212" hidden="1" customWidth="1"/>
    <col min="2581" max="2823" width="9" style="212"/>
    <col min="2824" max="2824" width="9.25" style="212" bestFit="1" customWidth="1"/>
    <col min="2825" max="2830" width="9" style="212"/>
    <col min="2831" max="2836" width="0" style="212" hidden="1" customWidth="1"/>
    <col min="2837" max="3079" width="9" style="212"/>
    <col min="3080" max="3080" width="9.25" style="212" bestFit="1" customWidth="1"/>
    <col min="3081" max="3086" width="9" style="212"/>
    <col min="3087" max="3092" width="0" style="212" hidden="1" customWidth="1"/>
    <col min="3093" max="3335" width="9" style="212"/>
    <col min="3336" max="3336" width="9.25" style="212" bestFit="1" customWidth="1"/>
    <col min="3337" max="3342" width="9" style="212"/>
    <col min="3343" max="3348" width="0" style="212" hidden="1" customWidth="1"/>
    <col min="3349" max="3591" width="9" style="212"/>
    <col min="3592" max="3592" width="9.25" style="212" bestFit="1" customWidth="1"/>
    <col min="3593" max="3598" width="9" style="212"/>
    <col min="3599" max="3604" width="0" style="212" hidden="1" customWidth="1"/>
    <col min="3605" max="3847" width="9" style="212"/>
    <col min="3848" max="3848" width="9.25" style="212" bestFit="1" customWidth="1"/>
    <col min="3849" max="3854" width="9" style="212"/>
    <col min="3855" max="3860" width="0" style="212" hidden="1" customWidth="1"/>
    <col min="3861" max="4103" width="9" style="212"/>
    <col min="4104" max="4104" width="9.25" style="212" bestFit="1" customWidth="1"/>
    <col min="4105" max="4110" width="9" style="212"/>
    <col min="4111" max="4116" width="0" style="212" hidden="1" customWidth="1"/>
    <col min="4117" max="4359" width="9" style="212"/>
    <col min="4360" max="4360" width="9.25" style="212" bestFit="1" customWidth="1"/>
    <col min="4361" max="4366" width="9" style="212"/>
    <col min="4367" max="4372" width="0" style="212" hidden="1" customWidth="1"/>
    <col min="4373" max="4615" width="9" style="212"/>
    <col min="4616" max="4616" width="9.25" style="212" bestFit="1" customWidth="1"/>
    <col min="4617" max="4622" width="9" style="212"/>
    <col min="4623" max="4628" width="0" style="212" hidden="1" customWidth="1"/>
    <col min="4629" max="4871" width="9" style="212"/>
    <col min="4872" max="4872" width="9.25" style="212" bestFit="1" customWidth="1"/>
    <col min="4873" max="4878" width="9" style="212"/>
    <col min="4879" max="4884" width="0" style="212" hidden="1" customWidth="1"/>
    <col min="4885" max="5127" width="9" style="212"/>
    <col min="5128" max="5128" width="9.25" style="212" bestFit="1" customWidth="1"/>
    <col min="5129" max="5134" width="9" style="212"/>
    <col min="5135" max="5140" width="0" style="212" hidden="1" customWidth="1"/>
    <col min="5141" max="5383" width="9" style="212"/>
    <col min="5384" max="5384" width="9.25" style="212" bestFit="1" customWidth="1"/>
    <col min="5385" max="5390" width="9" style="212"/>
    <col min="5391" max="5396" width="0" style="212" hidden="1" customWidth="1"/>
    <col min="5397" max="5639" width="9" style="212"/>
    <col min="5640" max="5640" width="9.25" style="212" bestFit="1" customWidth="1"/>
    <col min="5641" max="5646" width="9" style="212"/>
    <col min="5647" max="5652" width="0" style="212" hidden="1" customWidth="1"/>
    <col min="5653" max="5895" width="9" style="212"/>
    <col min="5896" max="5896" width="9.25" style="212" bestFit="1" customWidth="1"/>
    <col min="5897" max="5902" width="9" style="212"/>
    <col min="5903" max="5908" width="0" style="212" hidden="1" customWidth="1"/>
    <col min="5909" max="6151" width="9" style="212"/>
    <col min="6152" max="6152" width="9.25" style="212" bestFit="1" customWidth="1"/>
    <col min="6153" max="6158" width="9" style="212"/>
    <col min="6159" max="6164" width="0" style="212" hidden="1" customWidth="1"/>
    <col min="6165" max="6407" width="9" style="212"/>
    <col min="6408" max="6408" width="9.25" style="212" bestFit="1" customWidth="1"/>
    <col min="6409" max="6414" width="9" style="212"/>
    <col min="6415" max="6420" width="0" style="212" hidden="1" customWidth="1"/>
    <col min="6421" max="6663" width="9" style="212"/>
    <col min="6664" max="6664" width="9.25" style="212" bestFit="1" customWidth="1"/>
    <col min="6665" max="6670" width="9" style="212"/>
    <col min="6671" max="6676" width="0" style="212" hidden="1" customWidth="1"/>
    <col min="6677" max="6919" width="9" style="212"/>
    <col min="6920" max="6920" width="9.25" style="212" bestFit="1" customWidth="1"/>
    <col min="6921" max="6926" width="9" style="212"/>
    <col min="6927" max="6932" width="0" style="212" hidden="1" customWidth="1"/>
    <col min="6933" max="7175" width="9" style="212"/>
    <col min="7176" max="7176" width="9.25" style="212" bestFit="1" customWidth="1"/>
    <col min="7177" max="7182" width="9" style="212"/>
    <col min="7183" max="7188" width="0" style="212" hidden="1" customWidth="1"/>
    <col min="7189" max="7431" width="9" style="212"/>
    <col min="7432" max="7432" width="9.25" style="212" bestFit="1" customWidth="1"/>
    <col min="7433" max="7438" width="9" style="212"/>
    <col min="7439" max="7444" width="0" style="212" hidden="1" customWidth="1"/>
    <col min="7445" max="7687" width="9" style="212"/>
    <col min="7688" max="7688" width="9.25" style="212" bestFit="1" customWidth="1"/>
    <col min="7689" max="7694" width="9" style="212"/>
    <col min="7695" max="7700" width="0" style="212" hidden="1" customWidth="1"/>
    <col min="7701" max="7943" width="9" style="212"/>
    <col min="7944" max="7944" width="9.25" style="212" bestFit="1" customWidth="1"/>
    <col min="7945" max="7950" width="9" style="212"/>
    <col min="7951" max="7956" width="0" style="212" hidden="1" customWidth="1"/>
    <col min="7957" max="8199" width="9" style="212"/>
    <col min="8200" max="8200" width="9.25" style="212" bestFit="1" customWidth="1"/>
    <col min="8201" max="8206" width="9" style="212"/>
    <col min="8207" max="8212" width="0" style="212" hidden="1" customWidth="1"/>
    <col min="8213" max="8455" width="9" style="212"/>
    <col min="8456" max="8456" width="9.25" style="212" bestFit="1" customWidth="1"/>
    <col min="8457" max="8462" width="9" style="212"/>
    <col min="8463" max="8468" width="0" style="212" hidden="1" customWidth="1"/>
    <col min="8469" max="8711" width="9" style="212"/>
    <col min="8712" max="8712" width="9.25" style="212" bestFit="1" customWidth="1"/>
    <col min="8713" max="8718" width="9" style="212"/>
    <col min="8719" max="8724" width="0" style="212" hidden="1" customWidth="1"/>
    <col min="8725" max="8967" width="9" style="212"/>
    <col min="8968" max="8968" width="9.25" style="212" bestFit="1" customWidth="1"/>
    <col min="8969" max="8974" width="9" style="212"/>
    <col min="8975" max="8980" width="0" style="212" hidden="1" customWidth="1"/>
    <col min="8981" max="9223" width="9" style="212"/>
    <col min="9224" max="9224" width="9.25" style="212" bestFit="1" customWidth="1"/>
    <col min="9225" max="9230" width="9" style="212"/>
    <col min="9231" max="9236" width="0" style="212" hidden="1" customWidth="1"/>
    <col min="9237" max="9479" width="9" style="212"/>
    <col min="9480" max="9480" width="9.25" style="212" bestFit="1" customWidth="1"/>
    <col min="9481" max="9486" width="9" style="212"/>
    <col min="9487" max="9492" width="0" style="212" hidden="1" customWidth="1"/>
    <col min="9493" max="9735" width="9" style="212"/>
    <col min="9736" max="9736" width="9.25" style="212" bestFit="1" customWidth="1"/>
    <col min="9737" max="9742" width="9" style="212"/>
    <col min="9743" max="9748" width="0" style="212" hidden="1" customWidth="1"/>
    <col min="9749" max="9991" width="9" style="212"/>
    <col min="9992" max="9992" width="9.25" style="212" bestFit="1" customWidth="1"/>
    <col min="9993" max="9998" width="9" style="212"/>
    <col min="9999" max="10004" width="0" style="212" hidden="1" customWidth="1"/>
    <col min="10005" max="10247" width="9" style="212"/>
    <col min="10248" max="10248" width="9.25" style="212" bestFit="1" customWidth="1"/>
    <col min="10249" max="10254" width="9" style="212"/>
    <col min="10255" max="10260" width="0" style="212" hidden="1" customWidth="1"/>
    <col min="10261" max="10503" width="9" style="212"/>
    <col min="10504" max="10504" width="9.25" style="212" bestFit="1" customWidth="1"/>
    <col min="10505" max="10510" width="9" style="212"/>
    <col min="10511" max="10516" width="0" style="212" hidden="1" customWidth="1"/>
    <col min="10517" max="10759" width="9" style="212"/>
    <col min="10760" max="10760" width="9.25" style="212" bestFit="1" customWidth="1"/>
    <col min="10761" max="10766" width="9" style="212"/>
    <col min="10767" max="10772" width="0" style="212" hidden="1" customWidth="1"/>
    <col min="10773" max="11015" width="9" style="212"/>
    <col min="11016" max="11016" width="9.25" style="212" bestFit="1" customWidth="1"/>
    <col min="11017" max="11022" width="9" style="212"/>
    <col min="11023" max="11028" width="0" style="212" hidden="1" customWidth="1"/>
    <col min="11029" max="11271" width="9" style="212"/>
    <col min="11272" max="11272" width="9.25" style="212" bestFit="1" customWidth="1"/>
    <col min="11273" max="11278" width="9" style="212"/>
    <col min="11279" max="11284" width="0" style="212" hidden="1" customWidth="1"/>
    <col min="11285" max="11527" width="9" style="212"/>
    <col min="11528" max="11528" width="9.25" style="212" bestFit="1" customWidth="1"/>
    <col min="11529" max="11534" width="9" style="212"/>
    <col min="11535" max="11540" width="0" style="212" hidden="1" customWidth="1"/>
    <col min="11541" max="11783" width="9" style="212"/>
    <col min="11784" max="11784" width="9.25" style="212" bestFit="1" customWidth="1"/>
    <col min="11785" max="11790" width="9" style="212"/>
    <col min="11791" max="11796" width="0" style="212" hidden="1" customWidth="1"/>
    <col min="11797" max="12039" width="9" style="212"/>
    <col min="12040" max="12040" width="9.25" style="212" bestFit="1" customWidth="1"/>
    <col min="12041" max="12046" width="9" style="212"/>
    <col min="12047" max="12052" width="0" style="212" hidden="1" customWidth="1"/>
    <col min="12053" max="12295" width="9" style="212"/>
    <col min="12296" max="12296" width="9.25" style="212" bestFit="1" customWidth="1"/>
    <col min="12297" max="12302" width="9" style="212"/>
    <col min="12303" max="12308" width="0" style="212" hidden="1" customWidth="1"/>
    <col min="12309" max="12551" width="9" style="212"/>
    <col min="12552" max="12552" width="9.25" style="212" bestFit="1" customWidth="1"/>
    <col min="12553" max="12558" width="9" style="212"/>
    <col min="12559" max="12564" width="0" style="212" hidden="1" customWidth="1"/>
    <col min="12565" max="12807" width="9" style="212"/>
    <col min="12808" max="12808" width="9.25" style="212" bestFit="1" customWidth="1"/>
    <col min="12809" max="12814" width="9" style="212"/>
    <col min="12815" max="12820" width="0" style="212" hidden="1" customWidth="1"/>
    <col min="12821" max="13063" width="9" style="212"/>
    <col min="13064" max="13064" width="9.25" style="212" bestFit="1" customWidth="1"/>
    <col min="13065" max="13070" width="9" style="212"/>
    <col min="13071" max="13076" width="0" style="212" hidden="1" customWidth="1"/>
    <col min="13077" max="13319" width="9" style="212"/>
    <col min="13320" max="13320" width="9.25" style="212" bestFit="1" customWidth="1"/>
    <col min="13321" max="13326" width="9" style="212"/>
    <col min="13327" max="13332" width="0" style="212" hidden="1" customWidth="1"/>
    <col min="13333" max="13575" width="9" style="212"/>
    <col min="13576" max="13576" width="9.25" style="212" bestFit="1" customWidth="1"/>
    <col min="13577" max="13582" width="9" style="212"/>
    <col min="13583" max="13588" width="0" style="212" hidden="1" customWidth="1"/>
    <col min="13589" max="13831" width="9" style="212"/>
    <col min="13832" max="13832" width="9.25" style="212" bestFit="1" customWidth="1"/>
    <col min="13833" max="13838" width="9" style="212"/>
    <col min="13839" max="13844" width="0" style="212" hidden="1" customWidth="1"/>
    <col min="13845" max="14087" width="9" style="212"/>
    <col min="14088" max="14088" width="9.25" style="212" bestFit="1" customWidth="1"/>
    <col min="14089" max="14094" width="9" style="212"/>
    <col min="14095" max="14100" width="0" style="212" hidden="1" customWidth="1"/>
    <col min="14101" max="14343" width="9" style="212"/>
    <col min="14344" max="14344" width="9.25" style="212" bestFit="1" customWidth="1"/>
    <col min="14345" max="14350" width="9" style="212"/>
    <col min="14351" max="14356" width="0" style="212" hidden="1" customWidth="1"/>
    <col min="14357" max="14599" width="9" style="212"/>
    <col min="14600" max="14600" width="9.25" style="212" bestFit="1" customWidth="1"/>
    <col min="14601" max="14606" width="9" style="212"/>
    <col min="14607" max="14612" width="0" style="212" hidden="1" customWidth="1"/>
    <col min="14613" max="14855" width="9" style="212"/>
    <col min="14856" max="14856" width="9.25" style="212" bestFit="1" customWidth="1"/>
    <col min="14857" max="14862" width="9" style="212"/>
    <col min="14863" max="14868" width="0" style="212" hidden="1" customWidth="1"/>
    <col min="14869" max="15111" width="9" style="212"/>
    <col min="15112" max="15112" width="9.25" style="212" bestFit="1" customWidth="1"/>
    <col min="15113" max="15118" width="9" style="212"/>
    <col min="15119" max="15124" width="0" style="212" hidden="1" customWidth="1"/>
    <col min="15125" max="15367" width="9" style="212"/>
    <col min="15368" max="15368" width="9.25" style="212" bestFit="1" customWidth="1"/>
    <col min="15369" max="15374" width="9" style="212"/>
    <col min="15375" max="15380" width="0" style="212" hidden="1" customWidth="1"/>
    <col min="15381" max="15623" width="9" style="212"/>
    <col min="15624" max="15624" width="9.25" style="212" bestFit="1" customWidth="1"/>
    <col min="15625" max="15630" width="9" style="212"/>
    <col min="15631" max="15636" width="0" style="212" hidden="1" customWidth="1"/>
    <col min="15637" max="15879" width="9" style="212"/>
    <col min="15880" max="15880" width="9.25" style="212" bestFit="1" customWidth="1"/>
    <col min="15881" max="15886" width="9" style="212"/>
    <col min="15887" max="15892" width="0" style="212" hidden="1" customWidth="1"/>
    <col min="15893" max="16135" width="9" style="212"/>
    <col min="16136" max="16136" width="9.25" style="212" bestFit="1" customWidth="1"/>
    <col min="16137" max="16142" width="9" style="212"/>
    <col min="16143" max="16148" width="0" style="212" hidden="1" customWidth="1"/>
    <col min="16149" max="16384" width="9" style="212"/>
  </cols>
  <sheetData>
    <row r="2" spans="2:23" ht="18.75" x14ac:dyDescent="0.15">
      <c r="B2" s="210" t="s">
        <v>164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</row>
    <row r="3" spans="2:23" x14ac:dyDescent="0.15"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</row>
    <row r="4" spans="2:23" ht="14.25" x14ac:dyDescent="0.15">
      <c r="B4" s="213"/>
      <c r="C4" s="214"/>
      <c r="D4" s="213"/>
      <c r="E4" s="213"/>
      <c r="F4" s="213"/>
      <c r="G4" s="213"/>
      <c r="I4" s="213"/>
      <c r="J4" s="215" t="s">
        <v>165</v>
      </c>
      <c r="K4" s="312"/>
      <c r="L4" s="312"/>
      <c r="M4" s="216"/>
      <c r="N4" s="216"/>
      <c r="O4" s="216"/>
      <c r="P4" s="216"/>
      <c r="Q4" s="216"/>
      <c r="R4" s="216"/>
      <c r="S4" s="217" t="s">
        <v>166</v>
      </c>
      <c r="T4" s="313"/>
      <c r="U4" s="313"/>
      <c r="V4" s="211"/>
      <c r="W4" s="211"/>
    </row>
    <row r="5" spans="2:23" x14ac:dyDescent="0.15">
      <c r="B5" s="213"/>
      <c r="C5" s="213"/>
      <c r="D5" s="213"/>
      <c r="E5" s="213"/>
      <c r="F5" s="213"/>
      <c r="G5" s="213"/>
      <c r="H5" s="213"/>
      <c r="I5" s="213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</row>
    <row r="6" spans="2:23" x14ac:dyDescent="0.15">
      <c r="B6" s="213" t="s">
        <v>167</v>
      </c>
      <c r="C6" s="213"/>
      <c r="D6" s="213"/>
      <c r="E6" s="213"/>
      <c r="F6" s="213"/>
      <c r="G6" s="213"/>
      <c r="H6" s="213"/>
      <c r="I6" s="213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</row>
    <row r="7" spans="2:23" x14ac:dyDescent="0.15">
      <c r="B7" s="213"/>
      <c r="C7" s="213" t="s">
        <v>168</v>
      </c>
      <c r="D7" s="213"/>
      <c r="E7" s="213"/>
      <c r="F7" s="213"/>
      <c r="G7" s="213"/>
      <c r="H7" s="213"/>
      <c r="I7" s="213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</row>
    <row r="8" spans="2:23" x14ac:dyDescent="0.15">
      <c r="B8" s="213"/>
      <c r="C8" s="213"/>
      <c r="D8" s="213"/>
      <c r="E8" s="213"/>
      <c r="F8" s="213"/>
      <c r="G8" s="213"/>
      <c r="H8" s="213"/>
      <c r="I8" s="213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</row>
    <row r="9" spans="2:23" x14ac:dyDescent="0.15">
      <c r="B9" s="213"/>
      <c r="C9" s="218"/>
      <c r="D9" s="213"/>
      <c r="E9" s="213"/>
      <c r="F9" s="213"/>
      <c r="G9" s="213"/>
      <c r="H9" s="213"/>
      <c r="I9" s="213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</row>
    <row r="10" spans="2:23" ht="30" customHeight="1" x14ac:dyDescent="0.15">
      <c r="B10" s="219"/>
      <c r="C10" s="314" t="s">
        <v>169</v>
      </c>
      <c r="D10" s="315"/>
      <c r="E10" s="315"/>
      <c r="F10" s="316"/>
      <c r="G10" s="220" t="s">
        <v>170</v>
      </c>
      <c r="H10" s="220" t="s">
        <v>171</v>
      </c>
      <c r="I10" s="220" t="s">
        <v>172</v>
      </c>
      <c r="J10" s="220" t="s">
        <v>173</v>
      </c>
      <c r="K10" s="220" t="s">
        <v>174</v>
      </c>
      <c r="L10" s="220" t="s">
        <v>175</v>
      </c>
      <c r="M10" s="220" t="s">
        <v>172</v>
      </c>
      <c r="N10" s="220" t="s">
        <v>173</v>
      </c>
      <c r="O10" s="220" t="s">
        <v>174</v>
      </c>
      <c r="P10" s="220" t="s">
        <v>175</v>
      </c>
      <c r="Q10" s="220" t="s">
        <v>176</v>
      </c>
      <c r="R10" s="220" t="s">
        <v>177</v>
      </c>
      <c r="S10" s="220" t="s">
        <v>176</v>
      </c>
      <c r="T10" s="220" t="s">
        <v>177</v>
      </c>
      <c r="U10" s="221" t="s">
        <v>178</v>
      </c>
      <c r="V10" s="211"/>
      <c r="W10" s="211"/>
    </row>
    <row r="11" spans="2:23" ht="45.75" customHeight="1" x14ac:dyDescent="0.15">
      <c r="B11" s="221">
        <v>1</v>
      </c>
      <c r="C11" s="311" t="s">
        <v>179</v>
      </c>
      <c r="D11" s="311"/>
      <c r="E11" s="311"/>
      <c r="F11" s="311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11"/>
      <c r="W11" s="211"/>
    </row>
    <row r="12" spans="2:23" ht="45.75" customHeight="1" x14ac:dyDescent="0.15">
      <c r="B12" s="221">
        <v>2</v>
      </c>
      <c r="C12" s="311" t="s">
        <v>180</v>
      </c>
      <c r="D12" s="311"/>
      <c r="E12" s="311"/>
      <c r="F12" s="311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11"/>
      <c r="W12" s="211"/>
    </row>
    <row r="13" spans="2:23" ht="45.75" customHeight="1" x14ac:dyDescent="0.15">
      <c r="B13" s="221">
        <v>3</v>
      </c>
      <c r="C13" s="311" t="s">
        <v>181</v>
      </c>
      <c r="D13" s="311"/>
      <c r="E13" s="311"/>
      <c r="F13" s="311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11"/>
      <c r="W13" s="211"/>
    </row>
    <row r="14" spans="2:23" ht="45.75" customHeight="1" x14ac:dyDescent="0.15">
      <c r="B14" s="221">
        <v>4</v>
      </c>
      <c r="C14" s="311" t="s">
        <v>182</v>
      </c>
      <c r="D14" s="311"/>
      <c r="E14" s="311"/>
      <c r="F14" s="311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11"/>
      <c r="W14" s="211"/>
    </row>
    <row r="15" spans="2:23" ht="45.75" customHeight="1" x14ac:dyDescent="0.15">
      <c r="B15" s="221">
        <v>5</v>
      </c>
      <c r="C15" s="311" t="s">
        <v>183</v>
      </c>
      <c r="D15" s="311"/>
      <c r="E15" s="311"/>
      <c r="F15" s="311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11"/>
      <c r="W15" s="211"/>
    </row>
    <row r="16" spans="2:23" ht="45.75" customHeight="1" x14ac:dyDescent="0.15">
      <c r="B16" s="221">
        <v>6</v>
      </c>
      <c r="C16" s="311" t="s">
        <v>184</v>
      </c>
      <c r="D16" s="311"/>
      <c r="E16" s="311"/>
      <c r="F16" s="311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11"/>
      <c r="W16" s="211"/>
    </row>
    <row r="17" spans="2:23" ht="45.75" customHeight="1" x14ac:dyDescent="0.15">
      <c r="B17" s="221">
        <v>7</v>
      </c>
      <c r="C17" s="311" t="s">
        <v>185</v>
      </c>
      <c r="D17" s="311"/>
      <c r="E17" s="311"/>
      <c r="F17" s="311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11"/>
      <c r="W17" s="211"/>
    </row>
    <row r="18" spans="2:23" ht="45.75" customHeight="1" x14ac:dyDescent="0.15">
      <c r="B18" s="221">
        <v>8</v>
      </c>
      <c r="C18" s="311" t="s">
        <v>186</v>
      </c>
      <c r="D18" s="311"/>
      <c r="E18" s="311"/>
      <c r="F18" s="311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11"/>
      <c r="W18" s="211"/>
    </row>
    <row r="19" spans="2:23" ht="45.75" customHeight="1" x14ac:dyDescent="0.15">
      <c r="B19" s="221">
        <v>9</v>
      </c>
      <c r="C19" s="311" t="s">
        <v>187</v>
      </c>
      <c r="D19" s="311"/>
      <c r="E19" s="311"/>
      <c r="F19" s="311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11"/>
      <c r="W19" s="211"/>
    </row>
    <row r="20" spans="2:23" ht="45.75" customHeight="1" x14ac:dyDescent="0.15">
      <c r="B20" s="221">
        <v>10</v>
      </c>
      <c r="C20" s="311"/>
      <c r="D20" s="311"/>
      <c r="E20" s="311"/>
      <c r="F20" s="311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11"/>
      <c r="W20" s="211"/>
    </row>
    <row r="21" spans="2:23" ht="45.75" customHeight="1" x14ac:dyDescent="0.15">
      <c r="B21" s="221">
        <v>11</v>
      </c>
      <c r="C21" s="311"/>
      <c r="D21" s="311"/>
      <c r="E21" s="311"/>
      <c r="F21" s="311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11"/>
      <c r="W21" s="211"/>
    </row>
    <row r="22" spans="2:23" ht="45.75" customHeight="1" x14ac:dyDescent="0.15">
      <c r="B22" s="221">
        <v>12</v>
      </c>
      <c r="C22" s="311"/>
      <c r="D22" s="311"/>
      <c r="E22" s="311"/>
      <c r="F22" s="311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11"/>
      <c r="W22" s="211"/>
    </row>
    <row r="23" spans="2:23" ht="13.5" customHeight="1" x14ac:dyDescent="0.15">
      <c r="B23" s="213"/>
      <c r="C23" s="213"/>
      <c r="D23" s="213"/>
      <c r="E23" s="213"/>
      <c r="F23" s="213"/>
      <c r="G23" s="213"/>
      <c r="H23" s="213"/>
      <c r="I23" s="213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</row>
    <row r="24" spans="2:23" x14ac:dyDescent="0.15">
      <c r="B24" s="213"/>
      <c r="C24" s="213"/>
      <c r="D24" s="213"/>
      <c r="E24" s="213"/>
      <c r="F24" s="213"/>
      <c r="G24" s="213"/>
      <c r="H24" s="213"/>
      <c r="I24" s="213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</row>
    <row r="25" spans="2:23" x14ac:dyDescent="0.15">
      <c r="B25" s="223"/>
      <c r="C25" s="223"/>
      <c r="D25" s="223"/>
      <c r="E25" s="223"/>
      <c r="F25" s="223"/>
      <c r="G25" s="223"/>
      <c r="H25" s="223"/>
      <c r="I25" s="223"/>
    </row>
    <row r="26" spans="2:23" x14ac:dyDescent="0.15">
      <c r="B26" s="223"/>
      <c r="C26" s="223"/>
      <c r="D26" s="223"/>
      <c r="E26" s="223"/>
      <c r="F26" s="223"/>
      <c r="G26" s="223"/>
      <c r="H26" s="223"/>
      <c r="I26" s="223"/>
    </row>
    <row r="27" spans="2:23" x14ac:dyDescent="0.15">
      <c r="B27" s="223"/>
      <c r="C27" s="223"/>
      <c r="D27" s="223"/>
      <c r="E27" s="223"/>
      <c r="F27" s="223"/>
      <c r="G27" s="223"/>
      <c r="H27" s="223"/>
      <c r="I27" s="223"/>
    </row>
  </sheetData>
  <mergeCells count="15">
    <mergeCell ref="C20:F20"/>
    <mergeCell ref="C21:F21"/>
    <mergeCell ref="C22:F22"/>
    <mergeCell ref="C14:F14"/>
    <mergeCell ref="C15:F15"/>
    <mergeCell ref="C16:F16"/>
    <mergeCell ref="C17:F17"/>
    <mergeCell ref="C18:F18"/>
    <mergeCell ref="C19:F19"/>
    <mergeCell ref="C13:F13"/>
    <mergeCell ref="K4:L4"/>
    <mergeCell ref="T4:U4"/>
    <mergeCell ref="C10:F10"/>
    <mergeCell ref="C11:F11"/>
    <mergeCell ref="C12:F12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M76"/>
  <sheetViews>
    <sheetView view="pageBreakPreview" zoomScale="90" zoomScaleNormal="100" zoomScaleSheetLayoutView="90" workbookViewId="0"/>
  </sheetViews>
  <sheetFormatPr defaultRowHeight="13.5" x14ac:dyDescent="0.15"/>
  <cols>
    <col min="1" max="1" width="9" style="212"/>
    <col min="2" max="2" width="5.5" style="212" customWidth="1"/>
    <col min="3" max="12" width="9" style="212"/>
    <col min="13" max="13" width="9" style="212" customWidth="1"/>
    <col min="14" max="14" width="4" style="212" customWidth="1"/>
    <col min="15" max="16384" width="9" style="212"/>
  </cols>
  <sheetData>
    <row r="2" spans="2:13" x14ac:dyDescent="0.15">
      <c r="K2" s="224"/>
      <c r="L2" s="225" t="s">
        <v>188</v>
      </c>
      <c r="M2" s="226" t="s">
        <v>189</v>
      </c>
    </row>
    <row r="3" spans="2:13" ht="18.75" x14ac:dyDescent="0.15">
      <c r="B3" s="227" t="s">
        <v>190</v>
      </c>
    </row>
    <row r="5" spans="2:13" ht="14.25" x14ac:dyDescent="0.15">
      <c r="B5" s="223"/>
      <c r="C5" s="228"/>
      <c r="D5" s="223"/>
      <c r="E5" s="223"/>
      <c r="F5" s="223"/>
      <c r="G5" s="223"/>
      <c r="H5" s="225" t="s">
        <v>165</v>
      </c>
      <c r="I5" s="312"/>
      <c r="J5" s="312"/>
      <c r="K5" s="225" t="s">
        <v>166</v>
      </c>
      <c r="L5" s="312"/>
      <c r="M5" s="312"/>
    </row>
    <row r="6" spans="2:13" x14ac:dyDescent="0.15">
      <c r="B6" s="223"/>
      <c r="C6" s="223"/>
      <c r="D6" s="223"/>
      <c r="E6" s="223"/>
      <c r="F6" s="223"/>
      <c r="G6" s="223"/>
      <c r="H6" s="223"/>
      <c r="I6" s="223"/>
      <c r="J6" s="223"/>
      <c r="K6" s="223"/>
    </row>
    <row r="7" spans="2:13" x14ac:dyDescent="0.15">
      <c r="B7" s="223" t="s">
        <v>167</v>
      </c>
      <c r="C7" s="223"/>
      <c r="D7" s="223"/>
      <c r="E7" s="223"/>
      <c r="F7" s="223"/>
      <c r="G7" s="223"/>
      <c r="H7" s="223"/>
      <c r="I7" s="223"/>
      <c r="J7" s="223"/>
      <c r="K7" s="223"/>
    </row>
    <row r="8" spans="2:13" ht="33.75" customHeight="1" x14ac:dyDescent="0.15">
      <c r="B8" s="229"/>
      <c r="C8" s="317" t="s">
        <v>191</v>
      </c>
      <c r="D8" s="318"/>
      <c r="E8" s="318"/>
      <c r="F8" s="318"/>
      <c r="G8" s="318"/>
      <c r="H8" s="318"/>
      <c r="I8" s="318"/>
      <c r="J8" s="318"/>
      <c r="K8" s="318"/>
      <c r="L8" s="318"/>
      <c r="M8" s="318"/>
    </row>
    <row r="9" spans="2:13" x14ac:dyDescent="0.15">
      <c r="B9" s="223"/>
      <c r="C9" s="223"/>
      <c r="D9" s="223"/>
      <c r="E9" s="223"/>
      <c r="F9" s="223"/>
      <c r="G9" s="223"/>
      <c r="H9" s="223"/>
      <c r="I9" s="223"/>
      <c r="J9" s="223"/>
      <c r="K9" s="223"/>
    </row>
    <row r="10" spans="2:13" x14ac:dyDescent="0.15">
      <c r="B10" s="223"/>
      <c r="C10" s="223"/>
      <c r="D10" s="223"/>
      <c r="E10" s="223"/>
      <c r="F10" s="223"/>
      <c r="G10" s="223"/>
      <c r="H10" s="223"/>
      <c r="I10" s="223"/>
      <c r="J10" s="223"/>
      <c r="K10" s="223"/>
    </row>
    <row r="11" spans="2:13" x14ac:dyDescent="0.15">
      <c r="B11" s="223" t="s">
        <v>192</v>
      </c>
      <c r="C11" s="223"/>
      <c r="D11" s="223"/>
      <c r="E11" s="223"/>
      <c r="F11" s="223"/>
      <c r="G11" s="223"/>
      <c r="H11" s="223"/>
      <c r="I11" s="223"/>
      <c r="J11" s="223"/>
      <c r="K11" s="223"/>
    </row>
    <row r="12" spans="2:13" x14ac:dyDescent="0.15">
      <c r="B12" s="223"/>
      <c r="C12" s="223"/>
      <c r="D12" s="223"/>
      <c r="E12" s="223"/>
      <c r="F12" s="223"/>
      <c r="G12" s="223"/>
      <c r="H12" s="223"/>
      <c r="I12" s="223"/>
      <c r="J12" s="223"/>
      <c r="K12" s="223"/>
    </row>
    <row r="13" spans="2:13" x14ac:dyDescent="0.15">
      <c r="B13" s="223">
        <v>1</v>
      </c>
      <c r="C13" s="212" t="s">
        <v>193</v>
      </c>
      <c r="J13" s="223"/>
      <c r="K13" s="223"/>
    </row>
    <row r="14" spans="2:13" x14ac:dyDescent="0.15">
      <c r="B14" s="223"/>
      <c r="J14" s="223"/>
      <c r="K14" s="223"/>
    </row>
    <row r="15" spans="2:13" x14ac:dyDescent="0.15">
      <c r="B15" s="223"/>
      <c r="J15" s="223"/>
      <c r="K15" s="223"/>
    </row>
    <row r="16" spans="2:13" x14ac:dyDescent="0.15">
      <c r="B16" s="223"/>
      <c r="J16" s="223"/>
      <c r="K16" s="223"/>
    </row>
    <row r="17" spans="2:11" x14ac:dyDescent="0.15">
      <c r="B17" s="223"/>
      <c r="J17" s="223"/>
      <c r="K17" s="223"/>
    </row>
    <row r="18" spans="2:11" x14ac:dyDescent="0.15">
      <c r="B18" s="223">
        <v>2</v>
      </c>
      <c r="C18" s="223" t="s">
        <v>194</v>
      </c>
      <c r="D18" s="223"/>
      <c r="E18" s="223"/>
      <c r="F18" s="223"/>
      <c r="G18" s="223"/>
      <c r="H18" s="223"/>
      <c r="I18" s="223"/>
      <c r="J18" s="223"/>
      <c r="K18" s="223"/>
    </row>
    <row r="19" spans="2:11" x14ac:dyDescent="0.15">
      <c r="B19" s="223"/>
      <c r="C19" s="223"/>
      <c r="D19" s="223"/>
      <c r="E19" s="223"/>
      <c r="F19" s="223"/>
      <c r="G19" s="223"/>
      <c r="H19" s="223"/>
      <c r="I19" s="223"/>
      <c r="J19" s="223"/>
      <c r="K19" s="223"/>
    </row>
    <row r="20" spans="2:11" x14ac:dyDescent="0.15">
      <c r="B20" s="223"/>
      <c r="C20" s="223"/>
      <c r="D20" s="223"/>
      <c r="E20" s="223"/>
      <c r="F20" s="223"/>
      <c r="G20" s="223"/>
      <c r="H20" s="223"/>
      <c r="I20" s="223"/>
      <c r="J20" s="223"/>
      <c r="K20" s="223"/>
    </row>
    <row r="21" spans="2:11" x14ac:dyDescent="0.15">
      <c r="B21" s="223"/>
      <c r="C21" s="223"/>
      <c r="D21" s="223"/>
      <c r="E21" s="223"/>
      <c r="F21" s="223"/>
      <c r="G21" s="223"/>
      <c r="H21" s="223"/>
      <c r="I21" s="223"/>
      <c r="J21" s="223"/>
      <c r="K21" s="223"/>
    </row>
    <row r="22" spans="2:11" x14ac:dyDescent="0.15">
      <c r="B22" s="223"/>
      <c r="C22" s="223"/>
      <c r="D22" s="223"/>
      <c r="E22" s="223"/>
      <c r="F22" s="223"/>
      <c r="G22" s="223"/>
      <c r="H22" s="223"/>
      <c r="I22" s="223"/>
      <c r="J22" s="223"/>
      <c r="K22" s="223"/>
    </row>
    <row r="23" spans="2:11" x14ac:dyDescent="0.15">
      <c r="B23" s="230">
        <v>3</v>
      </c>
      <c r="C23" s="223" t="s">
        <v>195</v>
      </c>
      <c r="D23" s="223"/>
      <c r="E23" s="223"/>
      <c r="F23" s="223"/>
      <c r="G23" s="223"/>
      <c r="H23" s="223"/>
      <c r="I23" s="223"/>
      <c r="J23" s="223"/>
      <c r="K23" s="223"/>
    </row>
    <row r="24" spans="2:11" x14ac:dyDescent="0.15">
      <c r="B24" s="223"/>
      <c r="C24" s="223"/>
      <c r="D24" s="223"/>
      <c r="E24" s="223"/>
      <c r="F24" s="223"/>
      <c r="G24" s="223"/>
      <c r="H24" s="223"/>
      <c r="I24" s="223"/>
      <c r="J24" s="223"/>
      <c r="K24" s="223"/>
    </row>
    <row r="25" spans="2:11" x14ac:dyDescent="0.15">
      <c r="B25" s="223"/>
      <c r="C25" s="223"/>
      <c r="D25" s="223"/>
      <c r="E25" s="223"/>
      <c r="F25" s="223"/>
      <c r="G25" s="223"/>
      <c r="H25" s="223"/>
      <c r="I25" s="223"/>
      <c r="J25" s="223"/>
      <c r="K25" s="223"/>
    </row>
    <row r="26" spans="2:11" x14ac:dyDescent="0.15">
      <c r="B26" s="223"/>
      <c r="C26" s="223"/>
      <c r="D26" s="223"/>
      <c r="E26" s="223"/>
      <c r="F26" s="223"/>
      <c r="G26" s="223"/>
      <c r="H26" s="223"/>
      <c r="I26" s="223"/>
      <c r="J26" s="223"/>
      <c r="K26" s="223"/>
    </row>
    <row r="27" spans="2:11" x14ac:dyDescent="0.15">
      <c r="B27" s="223"/>
      <c r="C27" s="223"/>
      <c r="D27" s="223"/>
      <c r="E27" s="223"/>
      <c r="F27" s="223"/>
      <c r="G27" s="223"/>
      <c r="H27" s="223"/>
      <c r="I27" s="223"/>
      <c r="J27" s="223"/>
      <c r="K27" s="223"/>
    </row>
    <row r="28" spans="2:11" x14ac:dyDescent="0.15">
      <c r="B28" s="230">
        <v>4</v>
      </c>
      <c r="C28" s="230" t="s">
        <v>196</v>
      </c>
      <c r="D28" s="223"/>
      <c r="E28" s="223"/>
      <c r="F28" s="223"/>
      <c r="G28" s="223"/>
      <c r="H28" s="223"/>
      <c r="I28" s="223"/>
      <c r="J28" s="223"/>
      <c r="K28" s="223"/>
    </row>
    <row r="29" spans="2:11" x14ac:dyDescent="0.15">
      <c r="B29" s="223"/>
      <c r="C29" s="223"/>
      <c r="D29" s="223"/>
      <c r="E29" s="223"/>
      <c r="F29" s="223"/>
      <c r="G29" s="223"/>
      <c r="H29" s="223"/>
      <c r="I29" s="223"/>
      <c r="J29" s="223"/>
      <c r="K29" s="223"/>
    </row>
    <row r="30" spans="2:11" x14ac:dyDescent="0.15">
      <c r="B30" s="223"/>
      <c r="C30" s="223"/>
      <c r="D30" s="223"/>
      <c r="E30" s="223"/>
      <c r="F30" s="223"/>
      <c r="G30" s="223"/>
      <c r="H30" s="223"/>
      <c r="I30" s="223"/>
      <c r="J30" s="223"/>
      <c r="K30" s="223"/>
    </row>
    <row r="31" spans="2:11" x14ac:dyDescent="0.15">
      <c r="B31" s="223"/>
      <c r="C31" s="223"/>
      <c r="D31" s="223"/>
      <c r="E31" s="223"/>
      <c r="F31" s="223"/>
      <c r="G31" s="223"/>
      <c r="H31" s="223"/>
      <c r="I31" s="223"/>
      <c r="J31" s="223"/>
      <c r="K31" s="223"/>
    </row>
    <row r="32" spans="2:11" x14ac:dyDescent="0.15">
      <c r="B32" s="223"/>
      <c r="C32" s="223"/>
      <c r="D32" s="223"/>
      <c r="E32" s="223"/>
      <c r="F32" s="223"/>
      <c r="G32" s="223"/>
      <c r="H32" s="223"/>
      <c r="I32" s="223"/>
      <c r="J32" s="223"/>
      <c r="K32" s="223"/>
    </row>
    <row r="33" spans="2:11" x14ac:dyDescent="0.15">
      <c r="B33" s="230">
        <v>5</v>
      </c>
      <c r="C33" s="230" t="s">
        <v>197</v>
      </c>
      <c r="D33" s="223"/>
      <c r="E33" s="223"/>
      <c r="F33" s="223"/>
      <c r="G33" s="223"/>
      <c r="H33" s="223"/>
      <c r="I33" s="223"/>
      <c r="J33" s="223"/>
      <c r="K33" s="223"/>
    </row>
    <row r="34" spans="2:11" x14ac:dyDescent="0.15">
      <c r="B34" s="223"/>
      <c r="C34" s="223"/>
      <c r="D34" s="223"/>
      <c r="E34" s="223"/>
      <c r="F34" s="223"/>
      <c r="G34" s="223"/>
      <c r="H34" s="223"/>
      <c r="I34" s="223"/>
      <c r="J34" s="223"/>
      <c r="K34" s="223"/>
    </row>
    <row r="35" spans="2:11" x14ac:dyDescent="0.15">
      <c r="B35" s="223"/>
      <c r="C35" s="223"/>
      <c r="D35" s="223"/>
      <c r="E35" s="223"/>
      <c r="F35" s="223"/>
      <c r="G35" s="223"/>
      <c r="H35" s="223"/>
      <c r="I35" s="223"/>
      <c r="J35" s="223"/>
      <c r="K35" s="223"/>
    </row>
    <row r="36" spans="2:11" x14ac:dyDescent="0.15">
      <c r="B36" s="223"/>
      <c r="C36" s="223"/>
      <c r="D36" s="223"/>
      <c r="E36" s="223"/>
      <c r="F36" s="223"/>
      <c r="G36" s="223"/>
      <c r="H36" s="223"/>
      <c r="I36" s="223"/>
      <c r="J36" s="223"/>
      <c r="K36" s="223"/>
    </row>
    <row r="37" spans="2:11" x14ac:dyDescent="0.15">
      <c r="B37" s="223"/>
      <c r="C37" s="223"/>
      <c r="D37" s="223"/>
      <c r="E37" s="223"/>
      <c r="F37" s="223"/>
      <c r="G37" s="223"/>
      <c r="H37" s="223"/>
      <c r="I37" s="223"/>
      <c r="J37" s="223"/>
      <c r="K37" s="223"/>
    </row>
    <row r="38" spans="2:11" x14ac:dyDescent="0.15">
      <c r="B38" s="230">
        <v>6</v>
      </c>
      <c r="C38" s="230" t="s">
        <v>198</v>
      </c>
      <c r="D38" s="223"/>
      <c r="E38" s="223"/>
      <c r="F38" s="223"/>
      <c r="G38" s="223"/>
      <c r="H38" s="223"/>
      <c r="I38" s="223"/>
      <c r="J38" s="223"/>
      <c r="K38" s="223"/>
    </row>
    <row r="39" spans="2:11" x14ac:dyDescent="0.15">
      <c r="B39" s="223"/>
      <c r="C39" s="223"/>
      <c r="D39" s="223"/>
      <c r="E39" s="223"/>
      <c r="F39" s="223"/>
      <c r="G39" s="223"/>
      <c r="H39" s="223"/>
      <c r="I39" s="223"/>
      <c r="J39" s="223"/>
      <c r="K39" s="223"/>
    </row>
    <row r="40" spans="2:11" x14ac:dyDescent="0.15">
      <c r="B40" s="223"/>
      <c r="C40" s="223"/>
      <c r="D40" s="223"/>
      <c r="E40" s="223"/>
      <c r="F40" s="223"/>
      <c r="G40" s="223"/>
      <c r="H40" s="223"/>
      <c r="I40" s="223"/>
      <c r="J40" s="223"/>
      <c r="K40" s="223"/>
    </row>
    <row r="41" spans="2:11" x14ac:dyDescent="0.15">
      <c r="B41" s="223"/>
      <c r="C41" s="223"/>
      <c r="D41" s="223"/>
      <c r="E41" s="223"/>
      <c r="F41" s="223"/>
      <c r="G41" s="223"/>
      <c r="H41" s="223"/>
      <c r="I41" s="223"/>
      <c r="J41" s="223"/>
      <c r="K41" s="223"/>
    </row>
    <row r="42" spans="2:11" x14ac:dyDescent="0.15">
      <c r="B42" s="223"/>
      <c r="C42" s="223"/>
      <c r="D42" s="223"/>
      <c r="E42" s="223"/>
      <c r="F42" s="223"/>
      <c r="G42" s="223"/>
      <c r="H42" s="223"/>
      <c r="I42" s="223"/>
      <c r="J42" s="223"/>
      <c r="K42" s="223"/>
    </row>
    <row r="43" spans="2:11" x14ac:dyDescent="0.15">
      <c r="B43" s="230">
        <v>7</v>
      </c>
      <c r="C43" s="230" t="s">
        <v>199</v>
      </c>
      <c r="D43" s="223"/>
      <c r="E43" s="223"/>
      <c r="F43" s="223"/>
      <c r="G43" s="223"/>
      <c r="H43" s="223"/>
      <c r="I43" s="223"/>
      <c r="J43" s="223"/>
      <c r="K43" s="223"/>
    </row>
    <row r="44" spans="2:11" x14ac:dyDescent="0.15">
      <c r="B44" s="223"/>
      <c r="C44" s="223"/>
      <c r="D44" s="223"/>
      <c r="E44" s="223"/>
      <c r="F44" s="223"/>
      <c r="G44" s="223"/>
      <c r="H44" s="223"/>
      <c r="I44" s="223"/>
      <c r="J44" s="223"/>
      <c r="K44" s="223"/>
    </row>
    <row r="45" spans="2:11" x14ac:dyDescent="0.15">
      <c r="B45" s="223"/>
      <c r="C45" s="223"/>
      <c r="D45" s="223"/>
      <c r="E45" s="223"/>
      <c r="F45" s="223"/>
      <c r="G45" s="223"/>
      <c r="H45" s="223"/>
      <c r="I45" s="223"/>
      <c r="J45" s="223"/>
      <c r="K45" s="223"/>
    </row>
    <row r="46" spans="2:11" x14ac:dyDescent="0.15">
      <c r="B46" s="223"/>
      <c r="C46" s="223"/>
      <c r="D46" s="223"/>
      <c r="E46" s="223"/>
      <c r="F46" s="223"/>
      <c r="G46" s="223"/>
      <c r="H46" s="223"/>
      <c r="I46" s="223"/>
      <c r="J46" s="223"/>
      <c r="K46" s="223"/>
    </row>
    <row r="47" spans="2:11" x14ac:dyDescent="0.15">
      <c r="B47" s="223"/>
      <c r="C47" s="223"/>
      <c r="D47" s="223"/>
      <c r="E47" s="223"/>
      <c r="F47" s="223"/>
      <c r="G47" s="223"/>
      <c r="H47" s="223"/>
      <c r="I47" s="223"/>
      <c r="J47" s="223"/>
      <c r="K47" s="223"/>
    </row>
    <row r="48" spans="2:11" x14ac:dyDescent="0.15">
      <c r="B48" s="230">
        <v>8</v>
      </c>
      <c r="C48" s="230" t="s">
        <v>200</v>
      </c>
      <c r="D48" s="223"/>
      <c r="E48" s="223"/>
      <c r="F48" s="223"/>
      <c r="G48" s="223"/>
      <c r="H48" s="223"/>
      <c r="I48" s="223"/>
      <c r="J48" s="223"/>
      <c r="K48" s="223"/>
    </row>
    <row r="49" spans="2:11" x14ac:dyDescent="0.15">
      <c r="B49" s="223"/>
      <c r="C49" s="223"/>
      <c r="D49" s="223"/>
      <c r="E49" s="223"/>
      <c r="F49" s="223"/>
      <c r="G49" s="223"/>
      <c r="H49" s="223"/>
      <c r="I49" s="223"/>
      <c r="J49" s="223"/>
      <c r="K49" s="223"/>
    </row>
    <row r="50" spans="2:11" x14ac:dyDescent="0.15">
      <c r="B50" s="223"/>
      <c r="C50" s="223"/>
      <c r="D50" s="223"/>
      <c r="E50" s="223"/>
      <c r="F50" s="223"/>
      <c r="G50" s="223"/>
      <c r="H50" s="223"/>
      <c r="I50" s="223"/>
      <c r="J50" s="223"/>
      <c r="K50" s="223"/>
    </row>
    <row r="51" spans="2:11" x14ac:dyDescent="0.15">
      <c r="B51" s="223"/>
      <c r="C51" s="223"/>
      <c r="D51" s="223"/>
      <c r="E51" s="223"/>
      <c r="F51" s="223"/>
      <c r="G51" s="223"/>
      <c r="H51" s="223"/>
      <c r="I51" s="223"/>
      <c r="J51" s="223"/>
      <c r="K51" s="223"/>
    </row>
    <row r="52" spans="2:11" x14ac:dyDescent="0.15">
      <c r="B52" s="223"/>
      <c r="C52" s="223"/>
      <c r="D52" s="223"/>
      <c r="E52" s="223"/>
      <c r="F52" s="223"/>
      <c r="G52" s="223"/>
      <c r="H52" s="223"/>
      <c r="I52" s="223"/>
      <c r="J52" s="223"/>
      <c r="K52" s="223"/>
    </row>
    <row r="53" spans="2:11" ht="12" customHeight="1" x14ac:dyDescent="0.15">
      <c r="B53" s="223">
        <v>9</v>
      </c>
      <c r="C53" s="230" t="s">
        <v>201</v>
      </c>
      <c r="D53" s="223"/>
      <c r="E53" s="223"/>
      <c r="F53" s="223"/>
      <c r="G53" s="223"/>
      <c r="H53" s="223"/>
      <c r="I53" s="223"/>
      <c r="J53" s="223"/>
      <c r="K53" s="223"/>
    </row>
    <row r="54" spans="2:11" x14ac:dyDescent="0.15">
      <c r="B54" s="223"/>
      <c r="C54" s="223"/>
      <c r="D54" s="223"/>
      <c r="E54" s="223"/>
      <c r="F54" s="223"/>
      <c r="G54" s="223"/>
      <c r="H54" s="223"/>
      <c r="I54" s="223"/>
      <c r="J54" s="223"/>
      <c r="K54" s="223"/>
    </row>
    <row r="55" spans="2:11" x14ac:dyDescent="0.15">
      <c r="B55" s="223"/>
      <c r="C55" s="223"/>
      <c r="D55" s="223"/>
      <c r="E55" s="223"/>
      <c r="F55" s="223"/>
      <c r="G55" s="223"/>
      <c r="H55" s="223"/>
      <c r="I55" s="223"/>
      <c r="J55" s="223"/>
      <c r="K55" s="223"/>
    </row>
    <row r="56" spans="2:11" x14ac:dyDescent="0.15">
      <c r="B56" s="223"/>
      <c r="C56" s="223"/>
      <c r="D56" s="223"/>
      <c r="E56" s="223"/>
      <c r="F56" s="223"/>
      <c r="G56" s="223"/>
      <c r="H56" s="223"/>
      <c r="I56" s="223"/>
      <c r="J56" s="223"/>
      <c r="K56" s="223"/>
    </row>
    <row r="57" spans="2:11" x14ac:dyDescent="0.15">
      <c r="B57" s="223"/>
      <c r="C57" s="223"/>
      <c r="D57" s="223"/>
      <c r="E57" s="223"/>
      <c r="F57" s="223"/>
      <c r="G57" s="223"/>
      <c r="H57" s="223"/>
      <c r="I57" s="223"/>
      <c r="J57" s="223"/>
      <c r="K57" s="223"/>
    </row>
    <row r="58" spans="2:11" ht="12" customHeight="1" x14ac:dyDescent="0.15">
      <c r="B58" s="223">
        <v>10</v>
      </c>
      <c r="C58" s="230"/>
      <c r="D58" s="223"/>
      <c r="E58" s="223"/>
      <c r="F58" s="223"/>
      <c r="G58" s="223"/>
      <c r="H58" s="223"/>
      <c r="I58" s="223"/>
      <c r="J58" s="223"/>
      <c r="K58" s="223"/>
    </row>
    <row r="59" spans="2:11" x14ac:dyDescent="0.15">
      <c r="B59" s="223"/>
      <c r="C59" s="223"/>
      <c r="D59" s="223"/>
      <c r="E59" s="223"/>
      <c r="F59" s="223"/>
      <c r="G59" s="223"/>
      <c r="H59" s="223"/>
      <c r="I59" s="223"/>
      <c r="J59" s="223"/>
      <c r="K59" s="223"/>
    </row>
    <row r="60" spans="2:11" x14ac:dyDescent="0.15">
      <c r="B60" s="223"/>
      <c r="C60" s="223"/>
      <c r="D60" s="223"/>
      <c r="E60" s="223"/>
      <c r="F60" s="223"/>
      <c r="G60" s="223"/>
      <c r="H60" s="223"/>
      <c r="I60" s="223"/>
      <c r="J60" s="223"/>
      <c r="K60" s="223"/>
    </row>
    <row r="61" spans="2:11" x14ac:dyDescent="0.15">
      <c r="B61" s="223"/>
      <c r="C61" s="223"/>
      <c r="D61" s="223"/>
      <c r="E61" s="223"/>
      <c r="F61" s="223"/>
      <c r="G61" s="223"/>
      <c r="H61" s="223"/>
      <c r="I61" s="223"/>
      <c r="J61" s="223"/>
      <c r="K61" s="223"/>
    </row>
    <row r="62" spans="2:11" x14ac:dyDescent="0.15">
      <c r="B62" s="223"/>
      <c r="C62" s="223"/>
      <c r="D62" s="223"/>
      <c r="E62" s="223"/>
      <c r="F62" s="223"/>
      <c r="G62" s="223"/>
      <c r="H62" s="223"/>
      <c r="I62" s="223"/>
      <c r="J62" s="223"/>
      <c r="K62" s="223"/>
    </row>
    <row r="63" spans="2:11" ht="12" customHeight="1" x14ac:dyDescent="0.15">
      <c r="B63" s="223">
        <v>11</v>
      </c>
      <c r="C63" s="230"/>
      <c r="D63" s="223"/>
      <c r="E63" s="223"/>
      <c r="F63" s="223"/>
      <c r="G63" s="223"/>
      <c r="H63" s="223"/>
      <c r="I63" s="223"/>
      <c r="J63" s="223"/>
      <c r="K63" s="223"/>
    </row>
    <row r="64" spans="2:11" x14ac:dyDescent="0.15">
      <c r="B64" s="223"/>
      <c r="C64" s="223"/>
      <c r="D64" s="223"/>
      <c r="E64" s="223"/>
      <c r="F64" s="223"/>
      <c r="G64" s="223"/>
      <c r="H64" s="223"/>
      <c r="I64" s="223"/>
      <c r="J64" s="223"/>
      <c r="K64" s="223"/>
    </row>
    <row r="65" spans="2:11" x14ac:dyDescent="0.15">
      <c r="B65" s="223"/>
      <c r="C65" s="223"/>
      <c r="D65" s="223"/>
      <c r="E65" s="223"/>
      <c r="F65" s="223"/>
      <c r="G65" s="223"/>
      <c r="H65" s="223"/>
      <c r="I65" s="223"/>
      <c r="J65" s="223"/>
      <c r="K65" s="223"/>
    </row>
    <row r="66" spans="2:11" x14ac:dyDescent="0.15">
      <c r="B66" s="223"/>
      <c r="C66" s="223"/>
      <c r="D66" s="223"/>
      <c r="E66" s="223"/>
      <c r="F66" s="223"/>
      <c r="G66" s="223"/>
      <c r="H66" s="223"/>
      <c r="I66" s="223"/>
      <c r="J66" s="223"/>
      <c r="K66" s="223"/>
    </row>
    <row r="67" spans="2:11" x14ac:dyDescent="0.15">
      <c r="B67" s="223"/>
      <c r="C67" s="223"/>
      <c r="D67" s="223"/>
      <c r="E67" s="223"/>
      <c r="F67" s="223"/>
      <c r="G67" s="223"/>
      <c r="H67" s="223"/>
      <c r="I67" s="223"/>
      <c r="J67" s="223"/>
      <c r="K67" s="223"/>
    </row>
    <row r="68" spans="2:11" ht="12" customHeight="1" x14ac:dyDescent="0.15">
      <c r="B68" s="223">
        <v>12</v>
      </c>
      <c r="C68" s="230"/>
      <c r="D68" s="223"/>
      <c r="E68" s="223"/>
      <c r="F68" s="223"/>
      <c r="G68" s="223"/>
      <c r="H68" s="223"/>
      <c r="I68" s="223"/>
      <c r="J68" s="223"/>
      <c r="K68" s="223"/>
    </row>
    <row r="69" spans="2:11" x14ac:dyDescent="0.15">
      <c r="B69" s="223"/>
      <c r="C69" s="223"/>
      <c r="D69" s="223"/>
      <c r="E69" s="223"/>
      <c r="F69" s="223"/>
      <c r="G69" s="223"/>
      <c r="H69" s="223"/>
      <c r="I69" s="223"/>
      <c r="J69" s="223"/>
      <c r="K69" s="223"/>
    </row>
    <row r="70" spans="2:11" x14ac:dyDescent="0.15">
      <c r="B70" s="223"/>
      <c r="C70" s="223"/>
      <c r="D70" s="223"/>
      <c r="E70" s="223"/>
      <c r="F70" s="223"/>
      <c r="G70" s="223"/>
      <c r="H70" s="223"/>
      <c r="I70" s="223"/>
      <c r="J70" s="223"/>
      <c r="K70" s="223"/>
    </row>
    <row r="71" spans="2:11" x14ac:dyDescent="0.15"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  <row r="72" spans="2:11" x14ac:dyDescent="0.15">
      <c r="B72" s="223"/>
      <c r="C72" s="223"/>
      <c r="D72" s="223"/>
      <c r="E72" s="223"/>
      <c r="F72" s="223"/>
      <c r="G72" s="223"/>
      <c r="H72" s="223"/>
      <c r="I72" s="223"/>
      <c r="J72" s="223"/>
      <c r="K72" s="223"/>
    </row>
    <row r="73" spans="2:11" x14ac:dyDescent="0.15">
      <c r="B73" s="223"/>
      <c r="C73" s="223"/>
      <c r="D73" s="223"/>
      <c r="E73" s="223"/>
      <c r="F73" s="223"/>
      <c r="G73" s="223"/>
      <c r="H73" s="223"/>
      <c r="I73" s="223"/>
      <c r="J73" s="223"/>
      <c r="K73" s="223"/>
    </row>
    <row r="74" spans="2:11" x14ac:dyDescent="0.15">
      <c r="B74" s="223"/>
      <c r="C74" s="223"/>
      <c r="D74" s="223"/>
      <c r="E74" s="223"/>
      <c r="F74" s="223"/>
      <c r="G74" s="223"/>
      <c r="H74" s="223"/>
      <c r="I74" s="223"/>
      <c r="J74" s="223"/>
      <c r="K74" s="223"/>
    </row>
    <row r="75" spans="2:11" x14ac:dyDescent="0.15">
      <c r="B75" s="223"/>
      <c r="C75" s="223"/>
      <c r="D75" s="223"/>
      <c r="E75" s="223"/>
      <c r="F75" s="223"/>
      <c r="G75" s="223"/>
      <c r="H75" s="223"/>
      <c r="I75" s="223"/>
      <c r="J75" s="223"/>
      <c r="K75" s="223"/>
    </row>
    <row r="76" spans="2:11" x14ac:dyDescent="0.15">
      <c r="B76" s="223"/>
      <c r="C76" s="223"/>
      <c r="D76" s="223"/>
      <c r="E76" s="223"/>
      <c r="F76" s="223"/>
      <c r="G76" s="223"/>
      <c r="H76" s="223"/>
      <c r="I76" s="223"/>
      <c r="J76" s="223"/>
      <c r="K76" s="223"/>
    </row>
  </sheetData>
  <mergeCells count="3">
    <mergeCell ref="I5:J5"/>
    <mergeCell ref="L5:M5"/>
    <mergeCell ref="C8:M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BA231"/>
  <sheetViews>
    <sheetView tabSelected="1" view="pageBreakPreview" zoomScale="80" zoomScaleNormal="100" zoomScaleSheetLayoutView="80" workbookViewId="0">
      <selection activeCell="AS29" sqref="AS29"/>
    </sheetView>
  </sheetViews>
  <sheetFormatPr defaultColWidth="9" defaultRowHeight="13.5" x14ac:dyDescent="0.15"/>
  <cols>
    <col min="1" max="2" width="3.125" style="3" customWidth="1"/>
    <col min="3" max="3" width="3" style="3" customWidth="1"/>
    <col min="4" max="4" width="2.75" style="3" customWidth="1"/>
    <col min="5" max="5" width="16.625" style="3" bestFit="1" customWidth="1"/>
    <col min="6" max="6" width="18.75" style="3" customWidth="1"/>
    <col min="7" max="7" width="3.75" style="3" customWidth="1"/>
    <col min="8" max="23" width="3.375" style="3" customWidth="1"/>
    <col min="24" max="39" width="3.375" style="3" hidden="1" customWidth="1"/>
    <col min="40" max="42" width="7.5" style="3" customWidth="1"/>
    <col min="43" max="43" width="2.125" style="271" customWidth="1"/>
    <col min="44" max="44" width="2.125" style="271" hidden="1" customWidth="1"/>
    <col min="45" max="45" width="46.75" style="271" customWidth="1"/>
    <col min="46" max="46" width="0" style="9" hidden="1" customWidth="1"/>
    <col min="47" max="48" width="5.375" style="9" hidden="1" customWidth="1"/>
    <col min="49" max="49" width="14.625" style="116" hidden="1" customWidth="1"/>
    <col min="50" max="50" width="22.5" style="9" hidden="1" customWidth="1"/>
    <col min="51" max="52" width="27" style="142" hidden="1" customWidth="1"/>
    <col min="53" max="53" width="0" style="9" hidden="1" customWidth="1"/>
    <col min="54" max="16384" width="9" style="9"/>
  </cols>
  <sheetData>
    <row r="1" spans="1:53" ht="14.25" x14ac:dyDescent="0.15">
      <c r="A1" s="8"/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69"/>
      <c r="AR1" s="281"/>
      <c r="AS1" s="281"/>
      <c r="AW1" s="116" t="s">
        <v>34</v>
      </c>
    </row>
    <row r="2" spans="1:53" ht="24" customHeight="1" thickBot="1" x14ac:dyDescent="0.2">
      <c r="A2" s="364" t="s">
        <v>210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269"/>
      <c r="AR2" s="282"/>
      <c r="AS2" s="283"/>
      <c r="AW2" s="116" t="s">
        <v>35</v>
      </c>
    </row>
    <row r="3" spans="1:53" ht="17.25" customHeight="1" thickBot="1" x14ac:dyDescent="0.2">
      <c r="A3" s="365" t="s">
        <v>112</v>
      </c>
      <c r="B3" s="366"/>
      <c r="C3" s="366"/>
      <c r="D3" s="366"/>
      <c r="E3" s="366"/>
      <c r="F3" s="366"/>
      <c r="G3" s="367"/>
      <c r="H3" s="374" t="s">
        <v>38</v>
      </c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6"/>
      <c r="AN3" s="377" t="s">
        <v>11</v>
      </c>
      <c r="AO3" s="380" t="s">
        <v>39</v>
      </c>
      <c r="AP3" s="383" t="s">
        <v>20</v>
      </c>
      <c r="AQ3" s="269"/>
      <c r="AR3" s="299"/>
      <c r="AS3" s="299" t="s">
        <v>288</v>
      </c>
      <c r="AT3" s="16"/>
      <c r="AU3" s="17"/>
      <c r="AV3" s="17"/>
      <c r="AW3" s="118" t="s">
        <v>113</v>
      </c>
      <c r="AX3" s="16"/>
      <c r="AY3" s="16"/>
      <c r="AZ3" s="16"/>
      <c r="BA3" s="16"/>
    </row>
    <row r="4" spans="1:53" ht="17.25" customHeight="1" thickBot="1" x14ac:dyDescent="0.2">
      <c r="A4" s="368"/>
      <c r="B4" s="369"/>
      <c r="C4" s="369"/>
      <c r="D4" s="369"/>
      <c r="E4" s="369"/>
      <c r="F4" s="369"/>
      <c r="G4" s="370"/>
      <c r="H4" s="386" t="s">
        <v>114</v>
      </c>
      <c r="I4" s="362"/>
      <c r="J4" s="362"/>
      <c r="K4" s="362"/>
      <c r="L4" s="362" t="s">
        <v>52</v>
      </c>
      <c r="M4" s="362"/>
      <c r="N4" s="362"/>
      <c r="O4" s="362"/>
      <c r="P4" s="362" t="s">
        <v>52</v>
      </c>
      <c r="Q4" s="362"/>
      <c r="R4" s="362"/>
      <c r="S4" s="362"/>
      <c r="T4" s="362" t="s">
        <v>52</v>
      </c>
      <c r="U4" s="362"/>
      <c r="V4" s="362"/>
      <c r="W4" s="363"/>
      <c r="X4" s="386" t="s">
        <v>114</v>
      </c>
      <c r="Y4" s="362"/>
      <c r="Z4" s="362"/>
      <c r="AA4" s="362"/>
      <c r="AB4" s="362" t="s">
        <v>52</v>
      </c>
      <c r="AC4" s="362"/>
      <c r="AD4" s="362"/>
      <c r="AE4" s="362"/>
      <c r="AF4" s="362" t="s">
        <v>52</v>
      </c>
      <c r="AG4" s="362"/>
      <c r="AH4" s="362"/>
      <c r="AI4" s="362"/>
      <c r="AJ4" s="362" t="s">
        <v>52</v>
      </c>
      <c r="AK4" s="362"/>
      <c r="AL4" s="362"/>
      <c r="AM4" s="363"/>
      <c r="AN4" s="378"/>
      <c r="AO4" s="381"/>
      <c r="AP4" s="384"/>
      <c r="AQ4" s="269"/>
      <c r="AR4" s="300"/>
      <c r="AS4" s="300" t="s">
        <v>301</v>
      </c>
      <c r="AT4" s="16"/>
      <c r="AU4" s="17"/>
      <c r="AV4" s="17"/>
      <c r="AW4" s="118" t="s">
        <v>206</v>
      </c>
      <c r="AX4" s="16"/>
      <c r="AY4" s="16"/>
      <c r="AZ4" s="150"/>
      <c r="BA4" s="16"/>
    </row>
    <row r="5" spans="1:53" ht="17.25" customHeight="1" x14ac:dyDescent="0.15">
      <c r="A5" s="368"/>
      <c r="B5" s="369"/>
      <c r="C5" s="369"/>
      <c r="D5" s="369"/>
      <c r="E5" s="369"/>
      <c r="F5" s="369"/>
      <c r="G5" s="370"/>
      <c r="H5" s="332" t="s">
        <v>23</v>
      </c>
      <c r="I5" s="333"/>
      <c r="J5" s="333" t="s">
        <v>24</v>
      </c>
      <c r="K5" s="347"/>
      <c r="L5" s="332" t="s">
        <v>25</v>
      </c>
      <c r="M5" s="333"/>
      <c r="N5" s="333" t="s">
        <v>26</v>
      </c>
      <c r="O5" s="347"/>
      <c r="P5" s="332" t="s">
        <v>27</v>
      </c>
      <c r="Q5" s="333"/>
      <c r="R5" s="333" t="s">
        <v>28</v>
      </c>
      <c r="S5" s="347"/>
      <c r="T5" s="332" t="s">
        <v>29</v>
      </c>
      <c r="U5" s="333"/>
      <c r="V5" s="333" t="s">
        <v>30</v>
      </c>
      <c r="W5" s="347"/>
      <c r="X5" s="332" t="s">
        <v>53</v>
      </c>
      <c r="Y5" s="333"/>
      <c r="Z5" s="333" t="s">
        <v>54</v>
      </c>
      <c r="AA5" s="347"/>
      <c r="AB5" s="332" t="s">
        <v>55</v>
      </c>
      <c r="AC5" s="333"/>
      <c r="AD5" s="333" t="s">
        <v>56</v>
      </c>
      <c r="AE5" s="347"/>
      <c r="AF5" s="332" t="s">
        <v>57</v>
      </c>
      <c r="AG5" s="333"/>
      <c r="AH5" s="333" t="s">
        <v>58</v>
      </c>
      <c r="AI5" s="347"/>
      <c r="AJ5" s="332" t="s">
        <v>59</v>
      </c>
      <c r="AK5" s="333"/>
      <c r="AL5" s="333" t="s">
        <v>60</v>
      </c>
      <c r="AM5" s="347"/>
      <c r="AN5" s="378"/>
      <c r="AO5" s="381"/>
      <c r="AP5" s="384"/>
      <c r="AQ5" s="269"/>
      <c r="AR5" s="300"/>
      <c r="AS5" s="142" t="s">
        <v>302</v>
      </c>
      <c r="AT5" s="16"/>
      <c r="AU5" s="16"/>
      <c r="AV5" s="16"/>
      <c r="AW5" s="118" t="s">
        <v>44</v>
      </c>
      <c r="AX5" s="16"/>
      <c r="AY5" s="16"/>
      <c r="AZ5" s="16"/>
      <c r="BA5" s="16"/>
    </row>
    <row r="6" spans="1:53" ht="17.25" customHeight="1" thickBot="1" x14ac:dyDescent="0.2">
      <c r="A6" s="371"/>
      <c r="B6" s="372"/>
      <c r="C6" s="372"/>
      <c r="D6" s="372"/>
      <c r="E6" s="372"/>
      <c r="F6" s="372"/>
      <c r="G6" s="373"/>
      <c r="H6" s="231" t="s">
        <v>36</v>
      </c>
      <c r="I6" s="232" t="s">
        <v>205</v>
      </c>
      <c r="J6" s="233" t="s">
        <v>36</v>
      </c>
      <c r="K6" s="234" t="s">
        <v>205</v>
      </c>
      <c r="L6" s="231" t="s">
        <v>36</v>
      </c>
      <c r="M6" s="232" t="s">
        <v>205</v>
      </c>
      <c r="N6" s="233" t="s">
        <v>36</v>
      </c>
      <c r="O6" s="234" t="s">
        <v>205</v>
      </c>
      <c r="P6" s="231" t="s">
        <v>36</v>
      </c>
      <c r="Q6" s="232" t="s">
        <v>205</v>
      </c>
      <c r="R6" s="233" t="s">
        <v>36</v>
      </c>
      <c r="S6" s="234" t="s">
        <v>205</v>
      </c>
      <c r="T6" s="231" t="s">
        <v>36</v>
      </c>
      <c r="U6" s="232" t="s">
        <v>205</v>
      </c>
      <c r="V6" s="233" t="s">
        <v>36</v>
      </c>
      <c r="W6" s="234" t="s">
        <v>205</v>
      </c>
      <c r="X6" s="231" t="s">
        <v>36</v>
      </c>
      <c r="Y6" s="232" t="s">
        <v>205</v>
      </c>
      <c r="Z6" s="233" t="s">
        <v>36</v>
      </c>
      <c r="AA6" s="234" t="s">
        <v>205</v>
      </c>
      <c r="AB6" s="231" t="s">
        <v>36</v>
      </c>
      <c r="AC6" s="232" t="s">
        <v>205</v>
      </c>
      <c r="AD6" s="233" t="s">
        <v>36</v>
      </c>
      <c r="AE6" s="234" t="s">
        <v>205</v>
      </c>
      <c r="AF6" s="231" t="s">
        <v>36</v>
      </c>
      <c r="AG6" s="232" t="s">
        <v>205</v>
      </c>
      <c r="AH6" s="233" t="s">
        <v>36</v>
      </c>
      <c r="AI6" s="234" t="s">
        <v>205</v>
      </c>
      <c r="AJ6" s="231" t="s">
        <v>36</v>
      </c>
      <c r="AK6" s="232" t="s">
        <v>205</v>
      </c>
      <c r="AL6" s="233" t="s">
        <v>36</v>
      </c>
      <c r="AM6" s="234" t="s">
        <v>205</v>
      </c>
      <c r="AN6" s="379"/>
      <c r="AO6" s="382"/>
      <c r="AP6" s="385"/>
      <c r="AQ6" s="269"/>
      <c r="AR6" s="298"/>
      <c r="AS6" s="300" t="s">
        <v>289</v>
      </c>
      <c r="AT6" s="16"/>
      <c r="AU6" s="16"/>
      <c r="AV6" s="16"/>
      <c r="AW6" s="118" t="s">
        <v>207</v>
      </c>
      <c r="AX6" s="16"/>
      <c r="AY6" s="16"/>
      <c r="AZ6" s="16"/>
      <c r="BA6" s="16"/>
    </row>
    <row r="7" spans="1:53" ht="17.25" customHeight="1" x14ac:dyDescent="0.15">
      <c r="A7" s="334" t="s">
        <v>115</v>
      </c>
      <c r="B7" s="336" t="s">
        <v>116</v>
      </c>
      <c r="C7" s="336"/>
      <c r="D7" s="337"/>
      <c r="E7" s="158" t="s">
        <v>117</v>
      </c>
      <c r="F7" s="158"/>
      <c r="G7" s="164"/>
      <c r="H7" s="83"/>
      <c r="I7" s="65"/>
      <c r="J7" s="84"/>
      <c r="K7" s="66"/>
      <c r="L7" s="83"/>
      <c r="M7" s="65"/>
      <c r="N7" s="84"/>
      <c r="O7" s="67"/>
      <c r="P7" s="83"/>
      <c r="Q7" s="65"/>
      <c r="R7" s="84"/>
      <c r="S7" s="66"/>
      <c r="T7" s="85"/>
      <c r="U7" s="65"/>
      <c r="V7" s="84"/>
      <c r="W7" s="66"/>
      <c r="X7" s="83"/>
      <c r="Y7" s="65"/>
      <c r="Z7" s="84"/>
      <c r="AA7" s="66"/>
      <c r="AB7" s="83"/>
      <c r="AC7" s="65"/>
      <c r="AD7" s="84"/>
      <c r="AE7" s="67"/>
      <c r="AF7" s="83"/>
      <c r="AG7" s="65"/>
      <c r="AH7" s="84"/>
      <c r="AI7" s="66"/>
      <c r="AJ7" s="85"/>
      <c r="AK7" s="65"/>
      <c r="AL7" s="84"/>
      <c r="AM7" s="66"/>
      <c r="AN7" s="167">
        <f>SUM(H7,J7,L7,N7,P7,R7,T7,V7,X7,Z7,AB7,AD7,AF7,AH7,AJ7,AL7)</f>
        <v>0</v>
      </c>
      <c r="AO7" s="168">
        <v>2</v>
      </c>
      <c r="AP7" s="49"/>
      <c r="AQ7" s="269"/>
      <c r="AR7" s="293"/>
      <c r="AS7" s="298" t="s">
        <v>266</v>
      </c>
      <c r="AT7" s="238"/>
    </row>
    <row r="8" spans="1:53" ht="17.25" customHeight="1" x14ac:dyDescent="0.15">
      <c r="A8" s="335"/>
      <c r="B8" s="338"/>
      <c r="C8" s="338"/>
      <c r="D8" s="339"/>
      <c r="E8" s="160" t="s">
        <v>118</v>
      </c>
      <c r="F8" s="160"/>
      <c r="G8" s="165"/>
      <c r="H8" s="101"/>
      <c r="I8" s="71"/>
      <c r="J8" s="102"/>
      <c r="K8" s="72"/>
      <c r="L8" s="101"/>
      <c r="M8" s="71"/>
      <c r="N8" s="102"/>
      <c r="O8" s="80"/>
      <c r="P8" s="101"/>
      <c r="Q8" s="71"/>
      <c r="R8" s="102"/>
      <c r="S8" s="72"/>
      <c r="T8" s="103"/>
      <c r="U8" s="71"/>
      <c r="V8" s="102"/>
      <c r="W8" s="72"/>
      <c r="X8" s="101"/>
      <c r="Y8" s="71"/>
      <c r="Z8" s="102"/>
      <c r="AA8" s="72"/>
      <c r="AB8" s="101"/>
      <c r="AC8" s="71"/>
      <c r="AD8" s="102"/>
      <c r="AE8" s="80"/>
      <c r="AF8" s="101"/>
      <c r="AG8" s="71"/>
      <c r="AH8" s="102"/>
      <c r="AI8" s="72"/>
      <c r="AJ8" s="103"/>
      <c r="AK8" s="71"/>
      <c r="AL8" s="102"/>
      <c r="AM8" s="72"/>
      <c r="AN8" s="256">
        <f t="shared" ref="AN8:AN25" si="0">SUM(H8,J8,L8,N8,P8,R8,T8,V8,X8,Z8,AB8,AD8,AF8,AH8,AJ8,AL8)</f>
        <v>0</v>
      </c>
      <c r="AO8" s="45" t="s">
        <v>211</v>
      </c>
      <c r="AP8" s="50"/>
      <c r="AQ8" s="269"/>
      <c r="AR8" s="300"/>
      <c r="AS8" s="293" t="s">
        <v>290</v>
      </c>
      <c r="AT8" s="238"/>
    </row>
    <row r="9" spans="1:53" ht="17.25" customHeight="1" x14ac:dyDescent="0.15">
      <c r="A9" s="335"/>
      <c r="B9" s="338"/>
      <c r="C9" s="338"/>
      <c r="D9" s="339"/>
      <c r="E9" s="161" t="s">
        <v>119</v>
      </c>
      <c r="F9" s="161"/>
      <c r="G9" s="169"/>
      <c r="H9" s="101"/>
      <c r="I9" s="71"/>
      <c r="J9" s="102"/>
      <c r="K9" s="72"/>
      <c r="L9" s="101"/>
      <c r="M9" s="71"/>
      <c r="N9" s="102"/>
      <c r="O9" s="80"/>
      <c r="P9" s="101"/>
      <c r="Q9" s="71"/>
      <c r="R9" s="102"/>
      <c r="S9" s="72"/>
      <c r="T9" s="103"/>
      <c r="U9" s="71"/>
      <c r="V9" s="102"/>
      <c r="W9" s="72"/>
      <c r="X9" s="101"/>
      <c r="Y9" s="71"/>
      <c r="Z9" s="102"/>
      <c r="AA9" s="72"/>
      <c r="AB9" s="101"/>
      <c r="AC9" s="71"/>
      <c r="AD9" s="102"/>
      <c r="AE9" s="80"/>
      <c r="AF9" s="101"/>
      <c r="AG9" s="71"/>
      <c r="AH9" s="102"/>
      <c r="AI9" s="72"/>
      <c r="AJ9" s="103"/>
      <c r="AK9" s="71"/>
      <c r="AL9" s="102"/>
      <c r="AM9" s="72"/>
      <c r="AN9" s="113">
        <f t="shared" si="0"/>
        <v>0</v>
      </c>
      <c r="AO9" s="45">
        <v>2</v>
      </c>
      <c r="AP9" s="50"/>
      <c r="AQ9" s="269"/>
      <c r="AR9" s="298"/>
      <c r="AS9" s="300" t="s">
        <v>267</v>
      </c>
      <c r="AT9" s="238"/>
    </row>
    <row r="10" spans="1:53" ht="17.25" customHeight="1" x14ac:dyDescent="0.15">
      <c r="A10" s="335"/>
      <c r="B10" s="338"/>
      <c r="C10" s="338"/>
      <c r="D10" s="339"/>
      <c r="E10" s="342" t="s">
        <v>120</v>
      </c>
      <c r="F10" s="160" t="s">
        <v>121</v>
      </c>
      <c r="G10" s="165"/>
      <c r="H10" s="101"/>
      <c r="I10" s="71"/>
      <c r="J10" s="102"/>
      <c r="K10" s="72"/>
      <c r="L10" s="101"/>
      <c r="M10" s="71"/>
      <c r="N10" s="102"/>
      <c r="O10" s="80"/>
      <c r="P10" s="101"/>
      <c r="Q10" s="71"/>
      <c r="R10" s="102"/>
      <c r="S10" s="72"/>
      <c r="T10" s="103"/>
      <c r="U10" s="71"/>
      <c r="V10" s="102"/>
      <c r="W10" s="72"/>
      <c r="X10" s="101"/>
      <c r="Y10" s="71"/>
      <c r="Z10" s="102"/>
      <c r="AA10" s="72"/>
      <c r="AB10" s="101"/>
      <c r="AC10" s="71"/>
      <c r="AD10" s="102"/>
      <c r="AE10" s="80"/>
      <c r="AF10" s="101"/>
      <c r="AG10" s="71"/>
      <c r="AH10" s="102"/>
      <c r="AI10" s="72"/>
      <c r="AJ10" s="103"/>
      <c r="AK10" s="71"/>
      <c r="AL10" s="102"/>
      <c r="AM10" s="72"/>
      <c r="AN10" s="113">
        <f t="shared" si="0"/>
        <v>0</v>
      </c>
      <c r="AO10" s="235">
        <v>1</v>
      </c>
      <c r="AP10" s="170"/>
      <c r="AQ10" s="269"/>
      <c r="AR10" s="301"/>
      <c r="AS10" s="298" t="s">
        <v>268</v>
      </c>
      <c r="AT10" s="238"/>
    </row>
    <row r="11" spans="1:53" ht="17.25" customHeight="1" x14ac:dyDescent="0.15">
      <c r="A11" s="335"/>
      <c r="B11" s="338"/>
      <c r="C11" s="338"/>
      <c r="D11" s="339"/>
      <c r="E11" s="342"/>
      <c r="F11" s="160" t="s">
        <v>122</v>
      </c>
      <c r="G11" s="165"/>
      <c r="H11" s="101"/>
      <c r="I11" s="71"/>
      <c r="J11" s="102"/>
      <c r="K11" s="72"/>
      <c r="L11" s="101"/>
      <c r="M11" s="71"/>
      <c r="N11" s="102"/>
      <c r="O11" s="80"/>
      <c r="P11" s="101"/>
      <c r="Q11" s="71"/>
      <c r="R11" s="102"/>
      <c r="S11" s="72"/>
      <c r="T11" s="103"/>
      <c r="U11" s="71"/>
      <c r="V11" s="102"/>
      <c r="W11" s="72"/>
      <c r="X11" s="101"/>
      <c r="Y11" s="71"/>
      <c r="Z11" s="102"/>
      <c r="AA11" s="72"/>
      <c r="AB11" s="101"/>
      <c r="AC11" s="71"/>
      <c r="AD11" s="102"/>
      <c r="AE11" s="80"/>
      <c r="AF11" s="101"/>
      <c r="AG11" s="71"/>
      <c r="AH11" s="102"/>
      <c r="AI11" s="72"/>
      <c r="AJ11" s="103"/>
      <c r="AK11" s="71"/>
      <c r="AL11" s="102"/>
      <c r="AM11" s="72"/>
      <c r="AN11" s="113">
        <f t="shared" si="0"/>
        <v>0</v>
      </c>
      <c r="AO11" s="235">
        <v>1</v>
      </c>
      <c r="AP11" s="170"/>
      <c r="AQ11" s="269"/>
      <c r="AR11" s="301"/>
      <c r="AS11" s="305" t="s">
        <v>269</v>
      </c>
      <c r="AT11" s="238"/>
    </row>
    <row r="12" spans="1:53" ht="17.25" customHeight="1" x14ac:dyDescent="0.15">
      <c r="A12" s="335"/>
      <c r="B12" s="340"/>
      <c r="C12" s="340"/>
      <c r="D12" s="341"/>
      <c r="E12" s="159" t="s">
        <v>123</v>
      </c>
      <c r="F12" s="160"/>
      <c r="G12" s="165"/>
      <c r="H12" s="101"/>
      <c r="I12" s="71"/>
      <c r="J12" s="102"/>
      <c r="K12" s="72"/>
      <c r="L12" s="101"/>
      <c r="M12" s="71"/>
      <c r="N12" s="102"/>
      <c r="O12" s="80"/>
      <c r="P12" s="101"/>
      <c r="Q12" s="71"/>
      <c r="R12" s="102"/>
      <c r="S12" s="72"/>
      <c r="T12" s="103"/>
      <c r="U12" s="71"/>
      <c r="V12" s="102"/>
      <c r="W12" s="72"/>
      <c r="X12" s="101"/>
      <c r="Y12" s="71"/>
      <c r="Z12" s="102"/>
      <c r="AA12" s="72"/>
      <c r="AB12" s="101"/>
      <c r="AC12" s="71"/>
      <c r="AD12" s="102"/>
      <c r="AE12" s="80"/>
      <c r="AF12" s="101"/>
      <c r="AG12" s="71"/>
      <c r="AH12" s="102"/>
      <c r="AI12" s="72"/>
      <c r="AJ12" s="103"/>
      <c r="AK12" s="71"/>
      <c r="AL12" s="102"/>
      <c r="AM12" s="72"/>
      <c r="AN12" s="113">
        <f t="shared" si="0"/>
        <v>0</v>
      </c>
      <c r="AO12" s="235">
        <v>2</v>
      </c>
      <c r="AP12" s="170"/>
      <c r="AQ12" s="269"/>
      <c r="AR12" s="300"/>
      <c r="AS12" s="305" t="s">
        <v>270</v>
      </c>
      <c r="AT12" s="238"/>
    </row>
    <row r="13" spans="1:53" ht="17.25" customHeight="1" x14ac:dyDescent="0.15">
      <c r="A13" s="335"/>
      <c r="B13" s="343" t="s">
        <v>124</v>
      </c>
      <c r="C13" s="344"/>
      <c r="D13" s="345"/>
      <c r="E13" s="159" t="s">
        <v>125</v>
      </c>
      <c r="F13" s="160"/>
      <c r="G13" s="165"/>
      <c r="H13" s="101"/>
      <c r="I13" s="71"/>
      <c r="J13" s="102"/>
      <c r="K13" s="72"/>
      <c r="L13" s="101"/>
      <c r="M13" s="71"/>
      <c r="N13" s="102"/>
      <c r="O13" s="80"/>
      <c r="P13" s="101"/>
      <c r="Q13" s="71"/>
      <c r="R13" s="102"/>
      <c r="S13" s="72"/>
      <c r="T13" s="103"/>
      <c r="U13" s="71"/>
      <c r="V13" s="102"/>
      <c r="W13" s="72"/>
      <c r="X13" s="101"/>
      <c r="Y13" s="71"/>
      <c r="Z13" s="102"/>
      <c r="AA13" s="72"/>
      <c r="AB13" s="101"/>
      <c r="AC13" s="71"/>
      <c r="AD13" s="102"/>
      <c r="AE13" s="80"/>
      <c r="AF13" s="101"/>
      <c r="AG13" s="71"/>
      <c r="AH13" s="102"/>
      <c r="AI13" s="72"/>
      <c r="AJ13" s="103"/>
      <c r="AK13" s="71"/>
      <c r="AL13" s="102"/>
      <c r="AM13" s="72"/>
      <c r="AN13" s="113">
        <f t="shared" si="0"/>
        <v>0</v>
      </c>
      <c r="AO13" s="235">
        <v>6</v>
      </c>
      <c r="AP13" s="170"/>
      <c r="AQ13" s="269"/>
      <c r="AR13" s="298"/>
      <c r="AS13" s="300" t="s">
        <v>271</v>
      </c>
      <c r="AT13" s="239"/>
    </row>
    <row r="14" spans="1:53" ht="17.25" customHeight="1" x14ac:dyDescent="0.15">
      <c r="A14" s="335"/>
      <c r="B14" s="346"/>
      <c r="C14" s="340"/>
      <c r="D14" s="341"/>
      <c r="E14" s="159" t="s">
        <v>126</v>
      </c>
      <c r="F14" s="160"/>
      <c r="G14" s="165"/>
      <c r="H14" s="101"/>
      <c r="I14" s="71"/>
      <c r="J14" s="102"/>
      <c r="K14" s="72"/>
      <c r="L14" s="101"/>
      <c r="M14" s="71"/>
      <c r="N14" s="102"/>
      <c r="O14" s="80"/>
      <c r="P14" s="101"/>
      <c r="Q14" s="71"/>
      <c r="R14" s="102"/>
      <c r="S14" s="72"/>
      <c r="T14" s="103"/>
      <c r="U14" s="71"/>
      <c r="V14" s="102"/>
      <c r="W14" s="72"/>
      <c r="X14" s="101"/>
      <c r="Y14" s="71"/>
      <c r="Z14" s="102"/>
      <c r="AA14" s="72"/>
      <c r="AB14" s="101"/>
      <c r="AC14" s="71"/>
      <c r="AD14" s="102"/>
      <c r="AE14" s="80"/>
      <c r="AF14" s="101"/>
      <c r="AG14" s="71"/>
      <c r="AH14" s="102"/>
      <c r="AI14" s="72"/>
      <c r="AJ14" s="103"/>
      <c r="AK14" s="71"/>
      <c r="AL14" s="102"/>
      <c r="AM14" s="72"/>
      <c r="AN14" s="113">
        <f t="shared" si="0"/>
        <v>0</v>
      </c>
      <c r="AO14" s="235">
        <v>2</v>
      </c>
      <c r="AP14" s="170"/>
      <c r="AQ14" s="269"/>
      <c r="AR14" s="302"/>
      <c r="AS14" s="298" t="s">
        <v>272</v>
      </c>
      <c r="AT14" s="239"/>
    </row>
    <row r="15" spans="1:53" ht="17.25" customHeight="1" x14ac:dyDescent="0.15">
      <c r="A15" s="335"/>
      <c r="B15" s="348" t="s">
        <v>212</v>
      </c>
      <c r="C15" s="349"/>
      <c r="D15" s="350"/>
      <c r="E15" s="242" t="s">
        <v>213</v>
      </c>
      <c r="F15" s="14"/>
      <c r="G15" s="243"/>
      <c r="H15" s="244"/>
      <c r="I15" s="75"/>
      <c r="J15" s="245"/>
      <c r="K15" s="246"/>
      <c r="L15" s="244"/>
      <c r="M15" s="75"/>
      <c r="N15" s="245"/>
      <c r="O15" s="76"/>
      <c r="P15" s="244"/>
      <c r="Q15" s="75"/>
      <c r="R15" s="245"/>
      <c r="S15" s="246"/>
      <c r="T15" s="247"/>
      <c r="U15" s="75"/>
      <c r="V15" s="245"/>
      <c r="W15" s="246"/>
      <c r="X15" s="244"/>
      <c r="Y15" s="75"/>
      <c r="Z15" s="245"/>
      <c r="AA15" s="246"/>
      <c r="AB15" s="244"/>
      <c r="AC15" s="75"/>
      <c r="AD15" s="245"/>
      <c r="AE15" s="76"/>
      <c r="AF15" s="244"/>
      <c r="AG15" s="75"/>
      <c r="AH15" s="245"/>
      <c r="AI15" s="246"/>
      <c r="AJ15" s="247"/>
      <c r="AK15" s="75"/>
      <c r="AL15" s="245"/>
      <c r="AM15" s="246"/>
      <c r="AN15" s="248">
        <f t="shared" si="0"/>
        <v>0</v>
      </c>
      <c r="AO15" s="249">
        <v>4</v>
      </c>
      <c r="AP15" s="170"/>
      <c r="AQ15" s="269"/>
      <c r="AR15" s="293"/>
      <c r="AS15" s="302"/>
      <c r="AT15" s="239"/>
    </row>
    <row r="16" spans="1:53" ht="17.25" customHeight="1" thickBot="1" x14ac:dyDescent="0.2">
      <c r="A16" s="335"/>
      <c r="B16" s="351"/>
      <c r="C16" s="352"/>
      <c r="D16" s="353"/>
      <c r="E16" s="162" t="s">
        <v>214</v>
      </c>
      <c r="F16" s="171"/>
      <c r="G16" s="163"/>
      <c r="H16" s="107"/>
      <c r="I16" s="108"/>
      <c r="J16" s="104"/>
      <c r="K16" s="109"/>
      <c r="L16" s="107"/>
      <c r="M16" s="108"/>
      <c r="N16" s="104"/>
      <c r="O16" s="81"/>
      <c r="P16" s="107"/>
      <c r="Q16" s="108"/>
      <c r="R16" s="104"/>
      <c r="S16" s="109"/>
      <c r="T16" s="241"/>
      <c r="U16" s="108"/>
      <c r="V16" s="104"/>
      <c r="W16" s="109"/>
      <c r="X16" s="107"/>
      <c r="Y16" s="108"/>
      <c r="Z16" s="104"/>
      <c r="AA16" s="109"/>
      <c r="AB16" s="107"/>
      <c r="AC16" s="108"/>
      <c r="AD16" s="104"/>
      <c r="AE16" s="81"/>
      <c r="AF16" s="107"/>
      <c r="AG16" s="108"/>
      <c r="AH16" s="104"/>
      <c r="AI16" s="109"/>
      <c r="AJ16" s="241"/>
      <c r="AK16" s="108"/>
      <c r="AL16" s="104"/>
      <c r="AM16" s="109"/>
      <c r="AN16" s="259">
        <f t="shared" si="0"/>
        <v>0</v>
      </c>
      <c r="AO16" s="250" t="s">
        <v>215</v>
      </c>
      <c r="AP16" s="170"/>
      <c r="AQ16" s="269"/>
      <c r="AR16" s="293"/>
      <c r="AS16" s="293" t="s">
        <v>273</v>
      </c>
      <c r="AT16" s="238"/>
    </row>
    <row r="17" spans="1:52" ht="17.25" customHeight="1" thickBot="1" x14ac:dyDescent="0.2">
      <c r="A17" s="335"/>
      <c r="B17" s="172" t="s">
        <v>127</v>
      </c>
      <c r="C17" s="172"/>
      <c r="D17" s="172"/>
      <c r="E17" s="172"/>
      <c r="F17" s="172"/>
      <c r="G17" s="173"/>
      <c r="H17" s="73"/>
      <c r="I17" s="257">
        <f>SUM(I7:I16)</f>
        <v>0</v>
      </c>
      <c r="J17" s="74"/>
      <c r="K17" s="258">
        <f>SUM(K7:K16)</f>
        <v>0</v>
      </c>
      <c r="L17" s="73"/>
      <c r="M17" s="257">
        <f>SUM(M7:M16)</f>
        <v>0</v>
      </c>
      <c r="N17" s="74"/>
      <c r="O17" s="258">
        <f>SUM(O7:O16)</f>
        <v>0</v>
      </c>
      <c r="P17" s="237"/>
      <c r="Q17" s="257">
        <f>SUM(Q7:Q16)</f>
        <v>0</v>
      </c>
      <c r="R17" s="74"/>
      <c r="S17" s="258">
        <f>SUM(S7:S16)</f>
        <v>0</v>
      </c>
      <c r="T17" s="73"/>
      <c r="U17" s="257">
        <f>SUM(U7:U16)</f>
        <v>0</v>
      </c>
      <c r="V17" s="74"/>
      <c r="W17" s="258">
        <f>SUM(W7:W16)</f>
        <v>0</v>
      </c>
      <c r="X17" s="73"/>
      <c r="Y17" s="257">
        <f>SUM(Y7:Y16)</f>
        <v>0</v>
      </c>
      <c r="Z17" s="74"/>
      <c r="AA17" s="258">
        <f>SUM(AA7:AA16)</f>
        <v>0</v>
      </c>
      <c r="AB17" s="73"/>
      <c r="AC17" s="257">
        <f>SUM(AC7:AC16)</f>
        <v>0</v>
      </c>
      <c r="AD17" s="74"/>
      <c r="AE17" s="258">
        <f>SUM(AE7:AE16)</f>
        <v>0</v>
      </c>
      <c r="AF17" s="251"/>
      <c r="AG17" s="257">
        <f>SUM(AG7:AG16)</f>
        <v>0</v>
      </c>
      <c r="AH17" s="262"/>
      <c r="AI17" s="258">
        <f>SUM(AI7:AI16)</f>
        <v>0</v>
      </c>
      <c r="AJ17" s="73"/>
      <c r="AK17" s="257">
        <f>SUM(AK7:AK16)</f>
        <v>0</v>
      </c>
      <c r="AL17" s="74"/>
      <c r="AM17" s="258">
        <f>SUM(AM7:AM16)</f>
        <v>0</v>
      </c>
      <c r="AN17" s="115">
        <f t="shared" si="0"/>
        <v>0</v>
      </c>
      <c r="AO17" s="15">
        <v>20</v>
      </c>
      <c r="AP17" s="240">
        <f>SUM(I17,K17,M17,O17,Q17,S17,U17,W17,Y17,AA17,AC17,AE17,AG17,AI17,AK17,AM17)</f>
        <v>0</v>
      </c>
      <c r="AQ17" s="269"/>
      <c r="AR17" s="293"/>
      <c r="AS17" s="293" t="s">
        <v>274</v>
      </c>
      <c r="AT17" s="238"/>
    </row>
    <row r="18" spans="1:52" ht="17.25" customHeight="1" x14ac:dyDescent="0.15">
      <c r="A18" s="334" t="s">
        <v>128</v>
      </c>
      <c r="B18" s="355" t="s">
        <v>129</v>
      </c>
      <c r="C18" s="356"/>
      <c r="D18" s="356"/>
      <c r="E18" s="46" t="s">
        <v>130</v>
      </c>
      <c r="F18" s="157" t="s">
        <v>131</v>
      </c>
      <c r="G18" s="164"/>
      <c r="H18" s="92"/>
      <c r="I18" s="77"/>
      <c r="J18" s="93"/>
      <c r="K18" s="78"/>
      <c r="L18" s="92"/>
      <c r="M18" s="77"/>
      <c r="N18" s="93"/>
      <c r="O18" s="79"/>
      <c r="P18" s="83"/>
      <c r="Q18" s="65"/>
      <c r="R18" s="84"/>
      <c r="S18" s="66"/>
      <c r="T18" s="94"/>
      <c r="U18" s="77"/>
      <c r="V18" s="93"/>
      <c r="W18" s="78"/>
      <c r="X18" s="92"/>
      <c r="Y18" s="77"/>
      <c r="Z18" s="93"/>
      <c r="AA18" s="78"/>
      <c r="AB18" s="92"/>
      <c r="AC18" s="77"/>
      <c r="AD18" s="93"/>
      <c r="AE18" s="79"/>
      <c r="AF18" s="83"/>
      <c r="AG18" s="65"/>
      <c r="AH18" s="84"/>
      <c r="AI18" s="66"/>
      <c r="AJ18" s="94"/>
      <c r="AK18" s="77"/>
      <c r="AL18" s="93"/>
      <c r="AM18" s="78"/>
      <c r="AN18" s="112">
        <f t="shared" si="0"/>
        <v>0</v>
      </c>
      <c r="AO18" s="48">
        <v>4</v>
      </c>
      <c r="AP18" s="49"/>
      <c r="AQ18" s="269"/>
      <c r="AR18" s="286"/>
      <c r="AS18" s="293" t="s">
        <v>275</v>
      </c>
      <c r="AT18" s="238"/>
    </row>
    <row r="19" spans="1:52" ht="17.25" customHeight="1" x14ac:dyDescent="0.15">
      <c r="A19" s="335"/>
      <c r="B19" s="357"/>
      <c r="C19" s="358"/>
      <c r="D19" s="358"/>
      <c r="E19" s="359" t="s">
        <v>132</v>
      </c>
      <c r="F19" s="159" t="s">
        <v>133</v>
      </c>
      <c r="G19" s="165"/>
      <c r="H19" s="101"/>
      <c r="I19" s="71"/>
      <c r="J19" s="102"/>
      <c r="K19" s="72"/>
      <c r="L19" s="101"/>
      <c r="M19" s="71"/>
      <c r="N19" s="102"/>
      <c r="O19" s="80"/>
      <c r="P19" s="101"/>
      <c r="Q19" s="71"/>
      <c r="R19" s="102"/>
      <c r="S19" s="72"/>
      <c r="T19" s="103"/>
      <c r="U19" s="71"/>
      <c r="V19" s="102"/>
      <c r="W19" s="72"/>
      <c r="X19" s="101"/>
      <c r="Y19" s="71"/>
      <c r="Z19" s="102"/>
      <c r="AA19" s="72"/>
      <c r="AB19" s="101"/>
      <c r="AC19" s="71"/>
      <c r="AD19" s="102"/>
      <c r="AE19" s="80"/>
      <c r="AF19" s="101"/>
      <c r="AG19" s="71"/>
      <c r="AH19" s="102"/>
      <c r="AI19" s="72"/>
      <c r="AJ19" s="103"/>
      <c r="AK19" s="71"/>
      <c r="AL19" s="102"/>
      <c r="AM19" s="72"/>
      <c r="AN19" s="113">
        <f t="shared" si="0"/>
        <v>0</v>
      </c>
      <c r="AO19" s="45">
        <v>2</v>
      </c>
      <c r="AP19" s="50"/>
      <c r="AQ19" s="269"/>
      <c r="AR19" s="286"/>
      <c r="AS19" s="293" t="s">
        <v>249</v>
      </c>
      <c r="AT19" s="238"/>
    </row>
    <row r="20" spans="1:52" ht="17.25" customHeight="1" x14ac:dyDescent="0.15">
      <c r="A20" s="335"/>
      <c r="B20" s="357"/>
      <c r="C20" s="358"/>
      <c r="D20" s="358"/>
      <c r="E20" s="359"/>
      <c r="F20" s="159" t="s">
        <v>131</v>
      </c>
      <c r="G20" s="165"/>
      <c r="H20" s="101"/>
      <c r="I20" s="71"/>
      <c r="J20" s="102"/>
      <c r="K20" s="72"/>
      <c r="L20" s="101"/>
      <c r="M20" s="71"/>
      <c r="N20" s="102"/>
      <c r="O20" s="80"/>
      <c r="P20" s="101"/>
      <c r="Q20" s="71"/>
      <c r="R20" s="102"/>
      <c r="S20" s="72"/>
      <c r="T20" s="103"/>
      <c r="U20" s="71"/>
      <c r="V20" s="102"/>
      <c r="W20" s="72"/>
      <c r="X20" s="101"/>
      <c r="Y20" s="71"/>
      <c r="Z20" s="102"/>
      <c r="AA20" s="72"/>
      <c r="AB20" s="101"/>
      <c r="AC20" s="71"/>
      <c r="AD20" s="102"/>
      <c r="AE20" s="80"/>
      <c r="AF20" s="101"/>
      <c r="AG20" s="71"/>
      <c r="AH20" s="102"/>
      <c r="AI20" s="72"/>
      <c r="AJ20" s="103"/>
      <c r="AK20" s="71"/>
      <c r="AL20" s="102"/>
      <c r="AM20" s="72"/>
      <c r="AN20" s="113">
        <f t="shared" si="0"/>
        <v>0</v>
      </c>
      <c r="AO20" s="45">
        <v>2</v>
      </c>
      <c r="AP20" s="50"/>
      <c r="AQ20" s="269"/>
      <c r="AR20" s="286"/>
      <c r="AS20" s="293" t="s">
        <v>283</v>
      </c>
    </row>
    <row r="21" spans="1:52" ht="17.25" customHeight="1" x14ac:dyDescent="0.15">
      <c r="A21" s="335"/>
      <c r="B21" s="357"/>
      <c r="C21" s="358"/>
      <c r="D21" s="358"/>
      <c r="E21" s="359"/>
      <c r="F21" s="159" t="s">
        <v>134</v>
      </c>
      <c r="G21" s="165"/>
      <c r="H21" s="101"/>
      <c r="I21" s="71"/>
      <c r="J21" s="102"/>
      <c r="K21" s="72"/>
      <c r="L21" s="101"/>
      <c r="M21" s="71"/>
      <c r="N21" s="102"/>
      <c r="O21" s="80"/>
      <c r="P21" s="101"/>
      <c r="Q21" s="71"/>
      <c r="R21" s="102"/>
      <c r="S21" s="72"/>
      <c r="T21" s="103"/>
      <c r="U21" s="71"/>
      <c r="V21" s="102"/>
      <c r="W21" s="72"/>
      <c r="X21" s="101"/>
      <c r="Y21" s="71"/>
      <c r="Z21" s="102"/>
      <c r="AA21" s="72"/>
      <c r="AB21" s="101"/>
      <c r="AC21" s="71"/>
      <c r="AD21" s="102"/>
      <c r="AE21" s="80"/>
      <c r="AF21" s="101"/>
      <c r="AG21" s="71"/>
      <c r="AH21" s="102"/>
      <c r="AI21" s="72"/>
      <c r="AJ21" s="103"/>
      <c r="AK21" s="71"/>
      <c r="AL21" s="102"/>
      <c r="AM21" s="72"/>
      <c r="AN21" s="113">
        <f t="shared" si="0"/>
        <v>0</v>
      </c>
      <c r="AO21" s="45">
        <v>2</v>
      </c>
      <c r="AP21" s="50"/>
      <c r="AQ21" s="269"/>
      <c r="AR21" s="303"/>
      <c r="AS21" s="293" t="s">
        <v>284</v>
      </c>
    </row>
    <row r="22" spans="1:52" ht="17.25" customHeight="1" x14ac:dyDescent="0.15">
      <c r="A22" s="335"/>
      <c r="B22" s="357" t="s">
        <v>135</v>
      </c>
      <c r="C22" s="358"/>
      <c r="D22" s="358"/>
      <c r="E22" s="159" t="s">
        <v>136</v>
      </c>
      <c r="F22" s="160"/>
      <c r="G22" s="165"/>
      <c r="H22" s="101"/>
      <c r="I22" s="71"/>
      <c r="J22" s="102"/>
      <c r="K22" s="72"/>
      <c r="L22" s="101"/>
      <c r="M22" s="71"/>
      <c r="N22" s="102"/>
      <c r="O22" s="80"/>
      <c r="P22" s="101"/>
      <c r="Q22" s="71"/>
      <c r="R22" s="102"/>
      <c r="S22" s="72"/>
      <c r="T22" s="103"/>
      <c r="U22" s="71"/>
      <c r="V22" s="102"/>
      <c r="W22" s="72"/>
      <c r="X22" s="101"/>
      <c r="Y22" s="71"/>
      <c r="Z22" s="102"/>
      <c r="AA22" s="72"/>
      <c r="AB22" s="101"/>
      <c r="AC22" s="71"/>
      <c r="AD22" s="102"/>
      <c r="AE22" s="80"/>
      <c r="AF22" s="101"/>
      <c r="AG22" s="71"/>
      <c r="AH22" s="102"/>
      <c r="AI22" s="72"/>
      <c r="AJ22" s="103"/>
      <c r="AK22" s="71"/>
      <c r="AL22" s="102"/>
      <c r="AM22" s="72"/>
      <c r="AN22" s="113">
        <f t="shared" si="0"/>
        <v>0</v>
      </c>
      <c r="AO22" s="330">
        <v>4</v>
      </c>
      <c r="AP22" s="50"/>
      <c r="AQ22" s="269"/>
      <c r="AR22" s="296"/>
      <c r="AS22" s="293" t="s">
        <v>285</v>
      </c>
    </row>
    <row r="23" spans="1:52" ht="17.25" customHeight="1" thickBot="1" x14ac:dyDescent="0.2">
      <c r="A23" s="335"/>
      <c r="B23" s="360"/>
      <c r="C23" s="361"/>
      <c r="D23" s="361"/>
      <c r="E23" s="162" t="s">
        <v>137</v>
      </c>
      <c r="F23" s="171"/>
      <c r="G23" s="163"/>
      <c r="H23" s="107"/>
      <c r="I23" s="108"/>
      <c r="J23" s="104"/>
      <c r="K23" s="109"/>
      <c r="L23" s="107"/>
      <c r="M23" s="108"/>
      <c r="N23" s="104"/>
      <c r="O23" s="81"/>
      <c r="P23" s="95"/>
      <c r="Q23" s="96"/>
      <c r="R23" s="97"/>
      <c r="S23" s="98"/>
      <c r="T23" s="241"/>
      <c r="U23" s="108"/>
      <c r="V23" s="104"/>
      <c r="W23" s="109"/>
      <c r="X23" s="107"/>
      <c r="Y23" s="108"/>
      <c r="Z23" s="104"/>
      <c r="AA23" s="109"/>
      <c r="AB23" s="107"/>
      <c r="AC23" s="108"/>
      <c r="AD23" s="104"/>
      <c r="AE23" s="81"/>
      <c r="AF23" s="95"/>
      <c r="AG23" s="96"/>
      <c r="AH23" s="97"/>
      <c r="AI23" s="98"/>
      <c r="AJ23" s="241"/>
      <c r="AK23" s="108"/>
      <c r="AL23" s="104"/>
      <c r="AM23" s="109"/>
      <c r="AN23" s="114">
        <f t="shared" si="0"/>
        <v>0</v>
      </c>
      <c r="AO23" s="331"/>
      <c r="AP23" s="51"/>
      <c r="AQ23" s="269"/>
      <c r="AR23" s="286"/>
      <c r="AS23" s="293" t="s">
        <v>306</v>
      </c>
    </row>
    <row r="24" spans="1:52" ht="17.25" customHeight="1" thickBot="1" x14ac:dyDescent="0.2">
      <c r="A24" s="354"/>
      <c r="B24" s="172" t="s">
        <v>37</v>
      </c>
      <c r="C24" s="172"/>
      <c r="D24" s="172"/>
      <c r="E24" s="172"/>
      <c r="F24" s="172"/>
      <c r="G24" s="173"/>
      <c r="H24" s="73"/>
      <c r="I24" s="257">
        <f>SUM(I18:I23)</f>
        <v>0</v>
      </c>
      <c r="J24" s="74"/>
      <c r="K24" s="258">
        <f>SUM(K18:K23)</f>
        <v>0</v>
      </c>
      <c r="L24" s="73"/>
      <c r="M24" s="257">
        <f>SUM(M18:M23)</f>
        <v>0</v>
      </c>
      <c r="N24" s="74"/>
      <c r="O24" s="258">
        <f>SUM(O18:O23)</f>
        <v>0</v>
      </c>
      <c r="P24" s="82"/>
      <c r="Q24" s="257">
        <f>SUM(Q18:Q23)</f>
        <v>0</v>
      </c>
      <c r="R24" s="74"/>
      <c r="S24" s="258">
        <f>SUM(S18:S23)</f>
        <v>0</v>
      </c>
      <c r="T24" s="73"/>
      <c r="U24" s="257">
        <f>SUM(U18:U23)</f>
        <v>0</v>
      </c>
      <c r="V24" s="74"/>
      <c r="W24" s="258">
        <f>SUM(W18:W23)</f>
        <v>0</v>
      </c>
      <c r="X24" s="73"/>
      <c r="Y24" s="257">
        <f>SUM(Y18:Y23)</f>
        <v>0</v>
      </c>
      <c r="Z24" s="74"/>
      <c r="AA24" s="258">
        <f>SUM(AA18:AA23)</f>
        <v>0</v>
      </c>
      <c r="AB24" s="73"/>
      <c r="AC24" s="257">
        <f>SUM(AC18:AC23)</f>
        <v>0</v>
      </c>
      <c r="AD24" s="74"/>
      <c r="AE24" s="258">
        <f>SUM(AE18:AE23)</f>
        <v>0</v>
      </c>
      <c r="AF24" s="82"/>
      <c r="AG24" s="257">
        <f>SUM(AG18:AG23)</f>
        <v>0</v>
      </c>
      <c r="AH24" s="74"/>
      <c r="AI24" s="258">
        <f>SUM(AI18:AI23)</f>
        <v>0</v>
      </c>
      <c r="AJ24" s="73"/>
      <c r="AK24" s="257">
        <f>SUM(AK18:AK23)</f>
        <v>0</v>
      </c>
      <c r="AL24" s="74"/>
      <c r="AM24" s="258">
        <f>SUM(AM18:AM23)</f>
        <v>0</v>
      </c>
      <c r="AN24" s="115">
        <f t="shared" si="0"/>
        <v>0</v>
      </c>
      <c r="AO24" s="15">
        <v>14</v>
      </c>
      <c r="AP24" s="240">
        <f>SUM(I24,K24,M24,O24,Q24,S24,U24,W24,Y24,AA24,AC24,AE24,AG24,AI24,AK24,AM24)</f>
        <v>0</v>
      </c>
      <c r="AQ24" s="269"/>
      <c r="AR24" s="303"/>
      <c r="AS24" s="293" t="s">
        <v>291</v>
      </c>
    </row>
    <row r="25" spans="1:52" ht="17.25" customHeight="1" thickBot="1" x14ac:dyDescent="0.2">
      <c r="A25" s="325" t="s">
        <v>209</v>
      </c>
      <c r="B25" s="326"/>
      <c r="C25" s="326"/>
      <c r="D25" s="326"/>
      <c r="E25" s="326"/>
      <c r="F25" s="326"/>
      <c r="G25" s="326"/>
      <c r="H25" s="285">
        <f t="shared" ref="H25" si="1">H17+H24</f>
        <v>0</v>
      </c>
      <c r="I25" s="280">
        <f>I17+I24</f>
        <v>0</v>
      </c>
      <c r="J25" s="284">
        <f t="shared" ref="J25:AM25" si="2">J17+J24</f>
        <v>0</v>
      </c>
      <c r="K25" s="280">
        <f t="shared" si="2"/>
        <v>0</v>
      </c>
      <c r="L25" s="285">
        <f t="shared" si="2"/>
        <v>0</v>
      </c>
      <c r="M25" s="280">
        <f t="shared" si="2"/>
        <v>0</v>
      </c>
      <c r="N25" s="284">
        <f t="shared" si="2"/>
        <v>0</v>
      </c>
      <c r="O25" s="280">
        <f t="shared" si="2"/>
        <v>0</v>
      </c>
      <c r="P25" s="285">
        <f t="shared" si="2"/>
        <v>0</v>
      </c>
      <c r="Q25" s="280">
        <f t="shared" si="2"/>
        <v>0</v>
      </c>
      <c r="R25" s="284">
        <f t="shared" si="2"/>
        <v>0</v>
      </c>
      <c r="S25" s="280">
        <f t="shared" si="2"/>
        <v>0</v>
      </c>
      <c r="T25" s="285">
        <f t="shared" si="2"/>
        <v>0</v>
      </c>
      <c r="U25" s="280">
        <f t="shared" si="2"/>
        <v>0</v>
      </c>
      <c r="V25" s="284">
        <f t="shared" si="2"/>
        <v>0</v>
      </c>
      <c r="W25" s="280">
        <f t="shared" si="2"/>
        <v>0</v>
      </c>
      <c r="X25" s="285">
        <f t="shared" si="2"/>
        <v>0</v>
      </c>
      <c r="Y25" s="280">
        <f t="shared" si="2"/>
        <v>0</v>
      </c>
      <c r="Z25" s="284">
        <f t="shared" si="2"/>
        <v>0</v>
      </c>
      <c r="AA25" s="280">
        <f t="shared" si="2"/>
        <v>0</v>
      </c>
      <c r="AB25" s="285">
        <f t="shared" si="2"/>
        <v>0</v>
      </c>
      <c r="AC25" s="280">
        <f t="shared" si="2"/>
        <v>0</v>
      </c>
      <c r="AD25" s="284">
        <f t="shared" si="2"/>
        <v>0</v>
      </c>
      <c r="AE25" s="280">
        <f t="shared" si="2"/>
        <v>0</v>
      </c>
      <c r="AF25" s="285">
        <f t="shared" si="2"/>
        <v>0</v>
      </c>
      <c r="AG25" s="280">
        <f t="shared" si="2"/>
        <v>0</v>
      </c>
      <c r="AH25" s="284">
        <f t="shared" si="2"/>
        <v>0</v>
      </c>
      <c r="AI25" s="280">
        <f t="shared" si="2"/>
        <v>0</v>
      </c>
      <c r="AJ25" s="285">
        <f t="shared" si="2"/>
        <v>0</v>
      </c>
      <c r="AK25" s="280">
        <f t="shared" si="2"/>
        <v>0</v>
      </c>
      <c r="AL25" s="284">
        <f t="shared" si="2"/>
        <v>0</v>
      </c>
      <c r="AM25" s="280">
        <f t="shared" si="2"/>
        <v>0</v>
      </c>
      <c r="AN25" s="279">
        <f t="shared" si="0"/>
        <v>0</v>
      </c>
      <c r="AO25" s="15">
        <v>34</v>
      </c>
      <c r="AP25" s="240">
        <f>SUM(I25,K25,M25,O25,Q25,S25,U25,W25,Y25,AA25,AC25,AE25,AG25,AI25,AK25,AM25)</f>
        <v>0</v>
      </c>
      <c r="AQ25" s="269"/>
      <c r="AR25" s="303"/>
      <c r="AS25" s="293" t="s">
        <v>276</v>
      </c>
    </row>
    <row r="26" spans="1:52" s="12" customFormat="1" ht="17.25" customHeight="1" x14ac:dyDescent="0.15">
      <c r="A26" s="166" t="s">
        <v>208</v>
      </c>
      <c r="B26" s="327" t="s">
        <v>159</v>
      </c>
      <c r="C26" s="327"/>
      <c r="D26" s="327"/>
      <c r="E26" s="327"/>
      <c r="F26" s="327"/>
      <c r="G26" s="327"/>
      <c r="H26" s="327"/>
      <c r="I26" s="327"/>
      <c r="J26" s="327"/>
      <c r="K26" s="327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128"/>
      <c r="AO26" s="5"/>
      <c r="AP26" s="5"/>
      <c r="AQ26" s="270"/>
      <c r="AR26" s="296"/>
      <c r="AS26" s="293" t="s">
        <v>277</v>
      </c>
      <c r="AW26" s="117"/>
      <c r="AY26" s="143"/>
      <c r="AZ26" s="143"/>
    </row>
    <row r="27" spans="1:52" s="12" customFormat="1" ht="17.25" customHeight="1" thickBot="1" x14ac:dyDescent="0.2">
      <c r="A27" s="166"/>
      <c r="B27" s="166"/>
      <c r="C27" s="5"/>
      <c r="D27" s="5"/>
      <c r="E27" s="13"/>
      <c r="F27" s="5"/>
      <c r="G27" s="1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328"/>
      <c r="AO27" s="329"/>
      <c r="AP27" s="236"/>
      <c r="AQ27" s="270"/>
      <c r="AR27" s="303"/>
      <c r="AS27" s="293" t="s">
        <v>292</v>
      </c>
      <c r="AW27" s="117"/>
      <c r="AY27" s="143"/>
      <c r="AZ27" s="143"/>
    </row>
    <row r="28" spans="1:52" ht="17.25" customHeight="1" thickBot="1" x14ac:dyDescent="0.2">
      <c r="A28" s="323" t="s">
        <v>220</v>
      </c>
      <c r="B28" s="324"/>
      <c r="C28" s="324"/>
      <c r="D28" s="324"/>
      <c r="E28" s="324"/>
      <c r="F28" s="324"/>
      <c r="G28" s="324"/>
      <c r="H28" s="319"/>
      <c r="I28" s="320"/>
      <c r="J28" s="321"/>
      <c r="K28" s="322"/>
      <c r="L28" s="319"/>
      <c r="M28" s="320"/>
      <c r="N28" s="321"/>
      <c r="O28" s="322"/>
      <c r="P28" s="319"/>
      <c r="Q28" s="320"/>
      <c r="R28" s="321"/>
      <c r="S28" s="322"/>
      <c r="T28" s="319"/>
      <c r="U28" s="320"/>
      <c r="V28" s="321"/>
      <c r="W28" s="322"/>
      <c r="X28" s="319"/>
      <c r="Y28" s="320"/>
      <c r="Z28" s="321"/>
      <c r="AA28" s="322"/>
      <c r="AB28" s="319"/>
      <c r="AC28" s="320"/>
      <c r="AD28" s="321"/>
      <c r="AE28" s="322"/>
      <c r="AF28" s="319"/>
      <c r="AG28" s="320"/>
      <c r="AH28" s="321"/>
      <c r="AI28" s="322"/>
      <c r="AJ28" s="319"/>
      <c r="AK28" s="320"/>
      <c r="AL28" s="321"/>
      <c r="AM28" s="322"/>
      <c r="AN28" s="127">
        <f>SUM(H28:AM28)</f>
        <v>0</v>
      </c>
      <c r="AO28" s="9"/>
      <c r="AP28" s="9"/>
      <c r="AQ28" s="269"/>
      <c r="AR28" s="286"/>
      <c r="AS28" s="306" t="s">
        <v>278</v>
      </c>
    </row>
    <row r="29" spans="1:52" ht="17.25" customHeight="1" thickBot="1" x14ac:dyDescent="0.2">
      <c r="A29" s="323" t="s">
        <v>221</v>
      </c>
      <c r="B29" s="324"/>
      <c r="C29" s="324"/>
      <c r="D29" s="324"/>
      <c r="E29" s="324"/>
      <c r="F29" s="324"/>
      <c r="G29" s="324"/>
      <c r="H29" s="319"/>
      <c r="I29" s="320"/>
      <c r="J29" s="321"/>
      <c r="K29" s="322"/>
      <c r="L29" s="319"/>
      <c r="M29" s="320"/>
      <c r="N29" s="321"/>
      <c r="O29" s="322"/>
      <c r="P29" s="319"/>
      <c r="Q29" s="320"/>
      <c r="R29" s="321"/>
      <c r="S29" s="322"/>
      <c r="T29" s="319"/>
      <c r="U29" s="320"/>
      <c r="V29" s="321"/>
      <c r="W29" s="322"/>
      <c r="X29" s="319"/>
      <c r="Y29" s="320"/>
      <c r="Z29" s="321"/>
      <c r="AA29" s="322"/>
      <c r="AB29" s="319"/>
      <c r="AC29" s="320"/>
      <c r="AD29" s="321"/>
      <c r="AE29" s="322"/>
      <c r="AF29" s="319"/>
      <c r="AG29" s="320"/>
      <c r="AH29" s="321"/>
      <c r="AI29" s="322"/>
      <c r="AJ29" s="319"/>
      <c r="AK29" s="320"/>
      <c r="AL29" s="321"/>
      <c r="AM29" s="322"/>
      <c r="AN29" s="260">
        <f>SUM(H29:AM29)</f>
        <v>0</v>
      </c>
      <c r="AO29" s="9"/>
      <c r="AP29" s="9"/>
      <c r="AR29" s="286"/>
      <c r="AS29" s="307" t="s">
        <v>279</v>
      </c>
    </row>
    <row r="30" spans="1:52" ht="17.25" customHeight="1" thickBot="1" x14ac:dyDescent="0.2">
      <c r="A30" s="323" t="s">
        <v>287</v>
      </c>
      <c r="B30" s="324"/>
      <c r="C30" s="324"/>
      <c r="D30" s="324"/>
      <c r="E30" s="324"/>
      <c r="F30" s="324"/>
      <c r="G30" s="324"/>
      <c r="H30" s="319"/>
      <c r="I30" s="320"/>
      <c r="J30" s="321"/>
      <c r="K30" s="322"/>
      <c r="L30" s="319"/>
      <c r="M30" s="320"/>
      <c r="N30" s="321"/>
      <c r="O30" s="322"/>
      <c r="P30" s="319"/>
      <c r="Q30" s="320"/>
      <c r="R30" s="321"/>
      <c r="S30" s="322"/>
      <c r="T30" s="319"/>
      <c r="U30" s="320"/>
      <c r="V30" s="321"/>
      <c r="W30" s="322"/>
      <c r="X30" s="319"/>
      <c r="Y30" s="320"/>
      <c r="Z30" s="321"/>
      <c r="AA30" s="322"/>
      <c r="AB30" s="319"/>
      <c r="AC30" s="320"/>
      <c r="AD30" s="321"/>
      <c r="AE30" s="322"/>
      <c r="AF30" s="319"/>
      <c r="AG30" s="320"/>
      <c r="AH30" s="321"/>
      <c r="AI30" s="322"/>
      <c r="AJ30" s="319"/>
      <c r="AK30" s="320"/>
      <c r="AL30" s="321"/>
      <c r="AM30" s="322"/>
      <c r="AN30" s="260">
        <f>SUM(H30:AM30)</f>
        <v>0</v>
      </c>
      <c r="AR30" s="286"/>
      <c r="AS30" s="293" t="s">
        <v>280</v>
      </c>
    </row>
    <row r="31" spans="1:52" ht="17.25" customHeight="1" x14ac:dyDescent="0.15">
      <c r="AN31" s="261"/>
      <c r="AR31" s="286"/>
      <c r="AS31" s="306" t="s">
        <v>293</v>
      </c>
    </row>
    <row r="32" spans="1:52" ht="17.25" customHeight="1" x14ac:dyDescent="0.15">
      <c r="AN32" s="261"/>
      <c r="AR32" s="286"/>
      <c r="AS32" s="306" t="s">
        <v>281</v>
      </c>
    </row>
    <row r="33" spans="40:45" ht="17.25" customHeight="1" x14ac:dyDescent="0.15">
      <c r="AN33" s="261"/>
      <c r="AR33" s="286"/>
      <c r="AS33" s="307" t="s">
        <v>282</v>
      </c>
    </row>
    <row r="34" spans="40:45" ht="17.25" customHeight="1" x14ac:dyDescent="0.15">
      <c r="AN34" s="261"/>
      <c r="AR34" s="286"/>
      <c r="AS34" s="286"/>
    </row>
    <row r="35" spans="40:45" ht="17.25" customHeight="1" x14ac:dyDescent="0.15">
      <c r="AN35" s="261"/>
      <c r="AR35" s="293"/>
      <c r="AS35" s="293" t="s">
        <v>226</v>
      </c>
    </row>
    <row r="36" spans="40:45" ht="17.25" customHeight="1" x14ac:dyDescent="0.15">
      <c r="AN36" s="261"/>
      <c r="AR36" s="298"/>
      <c r="AS36" s="293" t="s">
        <v>286</v>
      </c>
    </row>
    <row r="37" spans="40:45" ht="17.25" customHeight="1" x14ac:dyDescent="0.15">
      <c r="AN37" s="261"/>
      <c r="AR37" s="286"/>
      <c r="AS37" s="293" t="s">
        <v>294</v>
      </c>
    </row>
    <row r="38" spans="40:45" ht="17.25" customHeight="1" x14ac:dyDescent="0.15">
      <c r="AN38" s="261"/>
      <c r="AR38" s="293"/>
      <c r="AS38" s="293"/>
    </row>
    <row r="39" spans="40:45" ht="17.25" customHeight="1" x14ac:dyDescent="0.15">
      <c r="AN39" s="261"/>
      <c r="AR39" s="304"/>
      <c r="AS39" s="304"/>
    </row>
    <row r="40" spans="40:45" ht="17.25" customHeight="1" x14ac:dyDescent="0.15">
      <c r="AN40" s="261"/>
      <c r="AR40" s="278"/>
      <c r="AS40" s="278"/>
    </row>
    <row r="41" spans="40:45" x14ac:dyDescent="0.15">
      <c r="AN41" s="261"/>
      <c r="AS41" s="293"/>
    </row>
    <row r="42" spans="40:45" x14ac:dyDescent="0.15">
      <c r="AN42" s="136"/>
      <c r="AS42" s="298"/>
    </row>
    <row r="43" spans="40:45" x14ac:dyDescent="0.15">
      <c r="AN43" s="261"/>
      <c r="AS43" s="278"/>
    </row>
    <row r="44" spans="40:45" x14ac:dyDescent="0.15">
      <c r="AN44" s="261"/>
    </row>
    <row r="45" spans="40:45" x14ac:dyDescent="0.15">
      <c r="AN45" s="261"/>
    </row>
    <row r="46" spans="40:45" x14ac:dyDescent="0.15">
      <c r="AN46" s="261"/>
    </row>
    <row r="47" spans="40:45" x14ac:dyDescent="0.15">
      <c r="AN47" s="261"/>
    </row>
    <row r="48" spans="40:45" x14ac:dyDescent="0.15">
      <c r="AN48" s="261"/>
    </row>
    <row r="49" spans="40:40" x14ac:dyDescent="0.15">
      <c r="AN49" s="261"/>
    </row>
    <row r="50" spans="40:40" x14ac:dyDescent="0.15">
      <c r="AN50" s="261"/>
    </row>
    <row r="51" spans="40:40" x14ac:dyDescent="0.15">
      <c r="AN51" s="261"/>
    </row>
    <row r="52" spans="40:40" x14ac:dyDescent="0.15">
      <c r="AN52" s="261"/>
    </row>
    <row r="53" spans="40:40" x14ac:dyDescent="0.15">
      <c r="AN53" s="261"/>
    </row>
    <row r="54" spans="40:40" x14ac:dyDescent="0.15">
      <c r="AN54" s="261"/>
    </row>
    <row r="55" spans="40:40" x14ac:dyDescent="0.15">
      <c r="AN55" s="261"/>
    </row>
    <row r="56" spans="40:40" x14ac:dyDescent="0.15">
      <c r="AN56" s="261"/>
    </row>
    <row r="57" spans="40:40" x14ac:dyDescent="0.15">
      <c r="AN57" s="261"/>
    </row>
    <row r="58" spans="40:40" x14ac:dyDescent="0.15">
      <c r="AN58" s="261"/>
    </row>
    <row r="59" spans="40:40" x14ac:dyDescent="0.15">
      <c r="AN59" s="261"/>
    </row>
    <row r="60" spans="40:40" x14ac:dyDescent="0.15">
      <c r="AN60" s="261"/>
    </row>
    <row r="61" spans="40:40" x14ac:dyDescent="0.15">
      <c r="AN61" s="261"/>
    </row>
    <row r="62" spans="40:40" x14ac:dyDescent="0.15">
      <c r="AN62" s="261"/>
    </row>
    <row r="63" spans="40:40" x14ac:dyDescent="0.15">
      <c r="AN63" s="261"/>
    </row>
    <row r="64" spans="40:40" x14ac:dyDescent="0.15">
      <c r="AN64" s="261"/>
    </row>
    <row r="65" spans="40:40" x14ac:dyDescent="0.15">
      <c r="AN65" s="261"/>
    </row>
    <row r="66" spans="40:40" x14ac:dyDescent="0.15">
      <c r="AN66" s="261"/>
    </row>
    <row r="67" spans="40:40" x14ac:dyDescent="0.15">
      <c r="AN67" s="261"/>
    </row>
    <row r="68" spans="40:40" x14ac:dyDescent="0.15">
      <c r="AN68" s="261"/>
    </row>
    <row r="69" spans="40:40" x14ac:dyDescent="0.15">
      <c r="AN69" s="261"/>
    </row>
    <row r="70" spans="40:40" x14ac:dyDescent="0.15">
      <c r="AN70" s="261"/>
    </row>
    <row r="71" spans="40:40" x14ac:dyDescent="0.15">
      <c r="AN71" s="261"/>
    </row>
    <row r="72" spans="40:40" x14ac:dyDescent="0.15">
      <c r="AN72" s="261"/>
    </row>
    <row r="73" spans="40:40" x14ac:dyDescent="0.15">
      <c r="AN73" s="261"/>
    </row>
    <row r="74" spans="40:40" x14ac:dyDescent="0.15">
      <c r="AN74" s="261"/>
    </row>
    <row r="75" spans="40:40" x14ac:dyDescent="0.15">
      <c r="AN75" s="261"/>
    </row>
    <row r="76" spans="40:40" x14ac:dyDescent="0.15">
      <c r="AN76" s="261"/>
    </row>
    <row r="77" spans="40:40" x14ac:dyDescent="0.15">
      <c r="AN77" s="261"/>
    </row>
    <row r="78" spans="40:40" x14ac:dyDescent="0.15">
      <c r="AN78" s="261"/>
    </row>
    <row r="79" spans="40:40" x14ac:dyDescent="0.15">
      <c r="AN79" s="261"/>
    </row>
    <row r="80" spans="40:40" x14ac:dyDescent="0.15">
      <c r="AN80" s="261"/>
    </row>
    <row r="81" spans="40:40" x14ac:dyDescent="0.15">
      <c r="AN81" s="261"/>
    </row>
    <row r="82" spans="40:40" x14ac:dyDescent="0.15">
      <c r="AN82" s="261"/>
    </row>
    <row r="83" spans="40:40" x14ac:dyDescent="0.15">
      <c r="AN83" s="261"/>
    </row>
    <row r="84" spans="40:40" x14ac:dyDescent="0.15">
      <c r="AN84" s="261"/>
    </row>
    <row r="85" spans="40:40" x14ac:dyDescent="0.15">
      <c r="AN85" s="261"/>
    </row>
    <row r="86" spans="40:40" x14ac:dyDescent="0.15">
      <c r="AN86" s="261"/>
    </row>
    <row r="87" spans="40:40" x14ac:dyDescent="0.15">
      <c r="AN87" s="261"/>
    </row>
    <row r="88" spans="40:40" x14ac:dyDescent="0.15">
      <c r="AN88" s="261"/>
    </row>
    <row r="89" spans="40:40" x14ac:dyDescent="0.15">
      <c r="AN89" s="261"/>
    </row>
    <row r="90" spans="40:40" x14ac:dyDescent="0.15">
      <c r="AN90" s="261"/>
    </row>
    <row r="91" spans="40:40" x14ac:dyDescent="0.15">
      <c r="AN91" s="261"/>
    </row>
    <row r="92" spans="40:40" x14ac:dyDescent="0.15">
      <c r="AN92" s="261"/>
    </row>
    <row r="93" spans="40:40" x14ac:dyDescent="0.15">
      <c r="AN93" s="261"/>
    </row>
    <row r="94" spans="40:40" x14ac:dyDescent="0.15">
      <c r="AN94" s="261"/>
    </row>
    <row r="95" spans="40:40" x14ac:dyDescent="0.15">
      <c r="AN95" s="261"/>
    </row>
    <row r="96" spans="40:40" x14ac:dyDescent="0.15">
      <c r="AN96" s="261"/>
    </row>
    <row r="97" spans="40:40" x14ac:dyDescent="0.15">
      <c r="AN97" s="261"/>
    </row>
    <row r="98" spans="40:40" x14ac:dyDescent="0.15">
      <c r="AN98" s="261"/>
    </row>
    <row r="99" spans="40:40" x14ac:dyDescent="0.15">
      <c r="AN99" s="261"/>
    </row>
    <row r="100" spans="40:40" x14ac:dyDescent="0.15">
      <c r="AN100" s="261"/>
    </row>
    <row r="101" spans="40:40" x14ac:dyDescent="0.15">
      <c r="AN101" s="261"/>
    </row>
    <row r="102" spans="40:40" x14ac:dyDescent="0.15">
      <c r="AN102" s="261"/>
    </row>
    <row r="103" spans="40:40" x14ac:dyDescent="0.15">
      <c r="AN103" s="261"/>
    </row>
    <row r="104" spans="40:40" x14ac:dyDescent="0.15">
      <c r="AN104" s="261"/>
    </row>
    <row r="105" spans="40:40" x14ac:dyDescent="0.15">
      <c r="AN105" s="261"/>
    </row>
    <row r="106" spans="40:40" x14ac:dyDescent="0.15">
      <c r="AN106" s="261"/>
    </row>
    <row r="107" spans="40:40" x14ac:dyDescent="0.15">
      <c r="AN107" s="261"/>
    </row>
    <row r="108" spans="40:40" x14ac:dyDescent="0.15">
      <c r="AN108" s="261"/>
    </row>
    <row r="109" spans="40:40" x14ac:dyDescent="0.15">
      <c r="AN109" s="261"/>
    </row>
    <row r="110" spans="40:40" x14ac:dyDescent="0.15">
      <c r="AN110" s="261"/>
    </row>
    <row r="111" spans="40:40" x14ac:dyDescent="0.15">
      <c r="AN111" s="261"/>
    </row>
    <row r="112" spans="40:40" x14ac:dyDescent="0.15">
      <c r="AN112" s="261"/>
    </row>
    <row r="113" spans="40:40" x14ac:dyDescent="0.15">
      <c r="AN113" s="261"/>
    </row>
    <row r="114" spans="40:40" x14ac:dyDescent="0.15">
      <c r="AN114" s="261"/>
    </row>
    <row r="115" spans="40:40" x14ac:dyDescent="0.15">
      <c r="AN115" s="261"/>
    </row>
    <row r="116" spans="40:40" x14ac:dyDescent="0.15">
      <c r="AN116" s="261"/>
    </row>
    <row r="117" spans="40:40" x14ac:dyDescent="0.15">
      <c r="AN117" s="261"/>
    </row>
    <row r="118" spans="40:40" x14ac:dyDescent="0.15">
      <c r="AN118" s="261"/>
    </row>
    <row r="119" spans="40:40" x14ac:dyDescent="0.15">
      <c r="AN119" s="261"/>
    </row>
    <row r="120" spans="40:40" x14ac:dyDescent="0.15">
      <c r="AN120" s="261"/>
    </row>
    <row r="121" spans="40:40" x14ac:dyDescent="0.15">
      <c r="AN121" s="261"/>
    </row>
    <row r="122" spans="40:40" x14ac:dyDescent="0.15">
      <c r="AN122" s="261"/>
    </row>
    <row r="123" spans="40:40" x14ac:dyDescent="0.15">
      <c r="AN123" s="261"/>
    </row>
    <row r="124" spans="40:40" x14ac:dyDescent="0.15">
      <c r="AN124" s="261"/>
    </row>
    <row r="125" spans="40:40" x14ac:dyDescent="0.15">
      <c r="AN125" s="261"/>
    </row>
    <row r="126" spans="40:40" x14ac:dyDescent="0.15">
      <c r="AN126" s="261"/>
    </row>
    <row r="127" spans="40:40" x14ac:dyDescent="0.15">
      <c r="AN127" s="261"/>
    </row>
    <row r="128" spans="40:40" x14ac:dyDescent="0.15">
      <c r="AN128" s="261"/>
    </row>
    <row r="129" spans="40:40" x14ac:dyDescent="0.15">
      <c r="AN129" s="261"/>
    </row>
    <row r="130" spans="40:40" x14ac:dyDescent="0.15">
      <c r="AN130" s="261"/>
    </row>
    <row r="131" spans="40:40" x14ac:dyDescent="0.15">
      <c r="AN131" s="261"/>
    </row>
    <row r="132" spans="40:40" x14ac:dyDescent="0.15">
      <c r="AN132" s="261"/>
    </row>
    <row r="133" spans="40:40" x14ac:dyDescent="0.15">
      <c r="AN133" s="261"/>
    </row>
    <row r="134" spans="40:40" x14ac:dyDescent="0.15">
      <c r="AN134" s="261"/>
    </row>
    <row r="135" spans="40:40" x14ac:dyDescent="0.15">
      <c r="AN135" s="261"/>
    </row>
    <row r="136" spans="40:40" x14ac:dyDescent="0.15">
      <c r="AN136" s="261"/>
    </row>
    <row r="137" spans="40:40" x14ac:dyDescent="0.15">
      <c r="AN137" s="261"/>
    </row>
    <row r="138" spans="40:40" x14ac:dyDescent="0.15">
      <c r="AN138" s="261"/>
    </row>
    <row r="139" spans="40:40" x14ac:dyDescent="0.15">
      <c r="AN139" s="261"/>
    </row>
    <row r="140" spans="40:40" x14ac:dyDescent="0.15">
      <c r="AN140" s="261"/>
    </row>
    <row r="141" spans="40:40" x14ac:dyDescent="0.15">
      <c r="AN141" s="261"/>
    </row>
    <row r="142" spans="40:40" x14ac:dyDescent="0.15">
      <c r="AN142" s="261"/>
    </row>
    <row r="143" spans="40:40" x14ac:dyDescent="0.15">
      <c r="AN143" s="261"/>
    </row>
    <row r="144" spans="40:40" x14ac:dyDescent="0.15">
      <c r="AN144" s="261"/>
    </row>
    <row r="145" spans="40:40" x14ac:dyDescent="0.15">
      <c r="AN145" s="261"/>
    </row>
    <row r="146" spans="40:40" x14ac:dyDescent="0.15">
      <c r="AN146" s="261"/>
    </row>
    <row r="147" spans="40:40" x14ac:dyDescent="0.15">
      <c r="AN147" s="261"/>
    </row>
    <row r="148" spans="40:40" x14ac:dyDescent="0.15">
      <c r="AN148" s="261"/>
    </row>
    <row r="149" spans="40:40" x14ac:dyDescent="0.15">
      <c r="AN149" s="261"/>
    </row>
    <row r="150" spans="40:40" x14ac:dyDescent="0.15">
      <c r="AN150" s="261"/>
    </row>
    <row r="151" spans="40:40" x14ac:dyDescent="0.15">
      <c r="AN151" s="261"/>
    </row>
    <row r="152" spans="40:40" x14ac:dyDescent="0.15">
      <c r="AN152" s="261"/>
    </row>
    <row r="153" spans="40:40" x14ac:dyDescent="0.15">
      <c r="AN153" s="261"/>
    </row>
    <row r="154" spans="40:40" x14ac:dyDescent="0.15">
      <c r="AN154" s="261"/>
    </row>
    <row r="155" spans="40:40" x14ac:dyDescent="0.15">
      <c r="AN155" s="261"/>
    </row>
    <row r="156" spans="40:40" x14ac:dyDescent="0.15">
      <c r="AN156" s="261"/>
    </row>
    <row r="157" spans="40:40" x14ac:dyDescent="0.15">
      <c r="AN157" s="261"/>
    </row>
    <row r="158" spans="40:40" x14ac:dyDescent="0.15">
      <c r="AN158" s="261"/>
    </row>
    <row r="159" spans="40:40" x14ac:dyDescent="0.15">
      <c r="AN159" s="261"/>
    </row>
    <row r="160" spans="40:40" x14ac:dyDescent="0.15">
      <c r="AN160" s="261"/>
    </row>
    <row r="161" spans="40:40" x14ac:dyDescent="0.15">
      <c r="AN161" s="261"/>
    </row>
    <row r="162" spans="40:40" x14ac:dyDescent="0.15">
      <c r="AN162" s="261"/>
    </row>
    <row r="163" spans="40:40" x14ac:dyDescent="0.15">
      <c r="AN163" s="261"/>
    </row>
    <row r="164" spans="40:40" x14ac:dyDescent="0.15">
      <c r="AN164" s="261"/>
    </row>
    <row r="165" spans="40:40" x14ac:dyDescent="0.15">
      <c r="AN165" s="261"/>
    </row>
    <row r="166" spans="40:40" x14ac:dyDescent="0.15">
      <c r="AN166" s="261"/>
    </row>
    <row r="167" spans="40:40" x14ac:dyDescent="0.15">
      <c r="AN167" s="261"/>
    </row>
    <row r="168" spans="40:40" x14ac:dyDescent="0.15">
      <c r="AN168" s="261"/>
    </row>
    <row r="169" spans="40:40" x14ac:dyDescent="0.15">
      <c r="AN169" s="261"/>
    </row>
    <row r="170" spans="40:40" x14ac:dyDescent="0.15">
      <c r="AN170" s="261"/>
    </row>
    <row r="171" spans="40:40" x14ac:dyDescent="0.15">
      <c r="AN171" s="261"/>
    </row>
    <row r="172" spans="40:40" x14ac:dyDescent="0.15">
      <c r="AN172" s="261"/>
    </row>
    <row r="173" spans="40:40" x14ac:dyDescent="0.15">
      <c r="AN173" s="261"/>
    </row>
    <row r="174" spans="40:40" x14ac:dyDescent="0.15">
      <c r="AN174" s="261"/>
    </row>
    <row r="175" spans="40:40" x14ac:dyDescent="0.15">
      <c r="AN175" s="261"/>
    </row>
    <row r="176" spans="40:40" x14ac:dyDescent="0.15">
      <c r="AN176" s="261"/>
    </row>
    <row r="177" spans="40:40" x14ac:dyDescent="0.15">
      <c r="AN177" s="261"/>
    </row>
    <row r="178" spans="40:40" x14ac:dyDescent="0.15">
      <c r="AN178" s="261"/>
    </row>
    <row r="179" spans="40:40" x14ac:dyDescent="0.15">
      <c r="AN179" s="261"/>
    </row>
    <row r="180" spans="40:40" x14ac:dyDescent="0.15">
      <c r="AN180" s="261"/>
    </row>
    <row r="181" spans="40:40" x14ac:dyDescent="0.15">
      <c r="AN181" s="261"/>
    </row>
    <row r="182" spans="40:40" x14ac:dyDescent="0.15">
      <c r="AN182" s="261"/>
    </row>
    <row r="183" spans="40:40" x14ac:dyDescent="0.15">
      <c r="AN183" s="261"/>
    </row>
    <row r="184" spans="40:40" x14ac:dyDescent="0.15">
      <c r="AN184" s="261"/>
    </row>
    <row r="185" spans="40:40" x14ac:dyDescent="0.15">
      <c r="AN185" s="261"/>
    </row>
    <row r="186" spans="40:40" x14ac:dyDescent="0.15">
      <c r="AN186" s="261"/>
    </row>
    <row r="187" spans="40:40" x14ac:dyDescent="0.15">
      <c r="AN187" s="261"/>
    </row>
    <row r="188" spans="40:40" x14ac:dyDescent="0.15">
      <c r="AN188" s="261"/>
    </row>
    <row r="189" spans="40:40" x14ac:dyDescent="0.15">
      <c r="AN189" s="261"/>
    </row>
    <row r="190" spans="40:40" x14ac:dyDescent="0.15">
      <c r="AN190" s="261"/>
    </row>
    <row r="191" spans="40:40" x14ac:dyDescent="0.15">
      <c r="AN191" s="261"/>
    </row>
    <row r="192" spans="40:40" x14ac:dyDescent="0.15">
      <c r="AN192" s="261"/>
    </row>
    <row r="193" spans="40:40" x14ac:dyDescent="0.15">
      <c r="AN193" s="261"/>
    </row>
    <row r="194" spans="40:40" x14ac:dyDescent="0.15">
      <c r="AN194" s="261"/>
    </row>
    <row r="195" spans="40:40" x14ac:dyDescent="0.15">
      <c r="AN195" s="261"/>
    </row>
    <row r="196" spans="40:40" x14ac:dyDescent="0.15">
      <c r="AN196" s="261"/>
    </row>
    <row r="197" spans="40:40" x14ac:dyDescent="0.15">
      <c r="AN197" s="261"/>
    </row>
    <row r="198" spans="40:40" x14ac:dyDescent="0.15">
      <c r="AN198" s="261"/>
    </row>
    <row r="199" spans="40:40" x14ac:dyDescent="0.15">
      <c r="AN199" s="261"/>
    </row>
    <row r="200" spans="40:40" x14ac:dyDescent="0.15">
      <c r="AN200" s="261"/>
    </row>
    <row r="201" spans="40:40" x14ac:dyDescent="0.15">
      <c r="AN201" s="261"/>
    </row>
    <row r="202" spans="40:40" x14ac:dyDescent="0.15">
      <c r="AN202" s="261"/>
    </row>
    <row r="203" spans="40:40" x14ac:dyDescent="0.15">
      <c r="AN203" s="261"/>
    </row>
    <row r="204" spans="40:40" x14ac:dyDescent="0.15">
      <c r="AN204" s="261"/>
    </row>
    <row r="205" spans="40:40" x14ac:dyDescent="0.15">
      <c r="AN205" s="261"/>
    </row>
    <row r="206" spans="40:40" x14ac:dyDescent="0.15">
      <c r="AN206" s="261"/>
    </row>
    <row r="207" spans="40:40" x14ac:dyDescent="0.15">
      <c r="AN207" s="261"/>
    </row>
    <row r="208" spans="40:40" x14ac:dyDescent="0.15">
      <c r="AN208" s="261"/>
    </row>
    <row r="209" spans="40:40" x14ac:dyDescent="0.15">
      <c r="AN209" s="261"/>
    </row>
    <row r="210" spans="40:40" x14ac:dyDescent="0.15">
      <c r="AN210" s="261"/>
    </row>
    <row r="211" spans="40:40" x14ac:dyDescent="0.15">
      <c r="AN211" s="261"/>
    </row>
    <row r="212" spans="40:40" x14ac:dyDescent="0.15">
      <c r="AN212" s="261"/>
    </row>
    <row r="213" spans="40:40" x14ac:dyDescent="0.15">
      <c r="AN213" s="261"/>
    </row>
    <row r="214" spans="40:40" x14ac:dyDescent="0.15">
      <c r="AN214" s="261"/>
    </row>
    <row r="215" spans="40:40" x14ac:dyDescent="0.15">
      <c r="AN215" s="261"/>
    </row>
    <row r="216" spans="40:40" x14ac:dyDescent="0.15">
      <c r="AN216" s="261"/>
    </row>
    <row r="217" spans="40:40" x14ac:dyDescent="0.15">
      <c r="AN217" s="261"/>
    </row>
    <row r="218" spans="40:40" x14ac:dyDescent="0.15">
      <c r="AN218" s="261"/>
    </row>
    <row r="219" spans="40:40" x14ac:dyDescent="0.15">
      <c r="AN219" s="261"/>
    </row>
    <row r="220" spans="40:40" x14ac:dyDescent="0.15">
      <c r="AN220" s="261"/>
    </row>
    <row r="221" spans="40:40" x14ac:dyDescent="0.15">
      <c r="AN221" s="261"/>
    </row>
    <row r="222" spans="40:40" x14ac:dyDescent="0.15">
      <c r="AN222" s="261"/>
    </row>
    <row r="223" spans="40:40" x14ac:dyDescent="0.15">
      <c r="AN223" s="261"/>
    </row>
    <row r="224" spans="40:40" x14ac:dyDescent="0.15">
      <c r="AN224" s="261"/>
    </row>
    <row r="225" spans="40:40" x14ac:dyDescent="0.15">
      <c r="AN225" s="261"/>
    </row>
    <row r="226" spans="40:40" x14ac:dyDescent="0.15">
      <c r="AN226" s="261"/>
    </row>
    <row r="227" spans="40:40" x14ac:dyDescent="0.15">
      <c r="AN227" s="261"/>
    </row>
    <row r="228" spans="40:40" x14ac:dyDescent="0.15">
      <c r="AN228" s="261"/>
    </row>
    <row r="229" spans="40:40" x14ac:dyDescent="0.15">
      <c r="AN229" s="261"/>
    </row>
    <row r="230" spans="40:40" x14ac:dyDescent="0.15">
      <c r="AN230" s="261"/>
    </row>
    <row r="231" spans="40:40" x14ac:dyDescent="0.15">
      <c r="AN231" s="261"/>
    </row>
  </sheetData>
  <sheetProtection selectLockedCells="1"/>
  <mergeCells count="94">
    <mergeCell ref="L4:O4"/>
    <mergeCell ref="P4:S4"/>
    <mergeCell ref="T4:W4"/>
    <mergeCell ref="X4:AA4"/>
    <mergeCell ref="AB4:AE4"/>
    <mergeCell ref="AF4:AI4"/>
    <mergeCell ref="AJ4:AM4"/>
    <mergeCell ref="A2:AP2"/>
    <mergeCell ref="A3:G6"/>
    <mergeCell ref="H3:AM3"/>
    <mergeCell ref="AN3:AN6"/>
    <mergeCell ref="AO3:AO6"/>
    <mergeCell ref="AP3:AP6"/>
    <mergeCell ref="H5:I5"/>
    <mergeCell ref="J5:K5"/>
    <mergeCell ref="L5:M5"/>
    <mergeCell ref="N5:O5"/>
    <mergeCell ref="AL5:AM5"/>
    <mergeCell ref="P5:Q5"/>
    <mergeCell ref="H4:K4"/>
    <mergeCell ref="N28:O28"/>
    <mergeCell ref="A18:A24"/>
    <mergeCell ref="B18:D21"/>
    <mergeCell ref="E19:E21"/>
    <mergeCell ref="B22:D23"/>
    <mergeCell ref="A28:G28"/>
    <mergeCell ref="H28:I28"/>
    <mergeCell ref="J28:K28"/>
    <mergeCell ref="AO22:AO23"/>
    <mergeCell ref="AJ5:AK5"/>
    <mergeCell ref="A7:A17"/>
    <mergeCell ref="B7:D12"/>
    <mergeCell ref="E10:E11"/>
    <mergeCell ref="B13:D14"/>
    <mergeCell ref="Z5:AA5"/>
    <mergeCell ref="AB5:AC5"/>
    <mergeCell ref="AD5:AE5"/>
    <mergeCell ref="AF5:AG5"/>
    <mergeCell ref="AH5:AI5"/>
    <mergeCell ref="B15:D16"/>
    <mergeCell ref="R5:S5"/>
    <mergeCell ref="T5:U5"/>
    <mergeCell ref="V5:W5"/>
    <mergeCell ref="X5:Y5"/>
    <mergeCell ref="A25:G25"/>
    <mergeCell ref="B26:K26"/>
    <mergeCell ref="AN27:AO27"/>
    <mergeCell ref="AL28:AM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L28:M28"/>
    <mergeCell ref="A30:G30"/>
    <mergeCell ref="H30:I30"/>
    <mergeCell ref="J30:K30"/>
    <mergeCell ref="L30:M30"/>
    <mergeCell ref="N30:O30"/>
    <mergeCell ref="AD29:AE29"/>
    <mergeCell ref="AF29:AG29"/>
    <mergeCell ref="AH29:AI29"/>
    <mergeCell ref="AJ29:AK29"/>
    <mergeCell ref="AL29:AM29"/>
    <mergeCell ref="AB29:AC29"/>
    <mergeCell ref="A29:G29"/>
    <mergeCell ref="H29:I29"/>
    <mergeCell ref="J29:K29"/>
    <mergeCell ref="L29:M29"/>
    <mergeCell ref="N29:O29"/>
    <mergeCell ref="Z29:AA29"/>
    <mergeCell ref="P29:Q29"/>
    <mergeCell ref="R29:S29"/>
    <mergeCell ref="T29:U29"/>
    <mergeCell ref="V29:W29"/>
    <mergeCell ref="X29:Y29"/>
    <mergeCell ref="P30:Q30"/>
    <mergeCell ref="R30:S30"/>
    <mergeCell ref="T30:U30"/>
    <mergeCell ref="V30:W30"/>
    <mergeCell ref="X30:Y30"/>
    <mergeCell ref="AJ30:AK30"/>
    <mergeCell ref="AL30:AM30"/>
    <mergeCell ref="Z30:AA30"/>
    <mergeCell ref="AB30:AC30"/>
    <mergeCell ref="AD30:AE30"/>
    <mergeCell ref="AF30:AG30"/>
    <mergeCell ref="AH30:AI30"/>
  </mergeCells>
  <phoneticPr fontId="4"/>
  <pageMargins left="0.43307086614173229" right="0.47244094488188981" top="0.35433070866141736" bottom="0.35433070866141736" header="0" footer="0"/>
  <pageSetup paperSize="9" scale="53" fitToWidth="2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3313" r:id="rId4" name="CommandButton1">
          <controlPr defaultSize="0" autoLine="0" altText="" r:id="rId5">
            <anchor moveWithCells="1">
              <from>
                <xdr:col>7</xdr:col>
                <xdr:colOff>9525</xdr:colOff>
                <xdr:row>1</xdr:row>
                <xdr:rowOff>295275</xdr:rowOff>
              </from>
              <to>
                <xdr:col>11</xdr:col>
                <xdr:colOff>0</xdr:colOff>
                <xdr:row>3</xdr:row>
                <xdr:rowOff>9525</xdr:rowOff>
              </to>
            </anchor>
          </controlPr>
        </control>
      </mc:Choice>
      <mc:Fallback>
        <control shapeId="13313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X99"/>
  <sheetViews>
    <sheetView view="pageBreakPreview" topLeftCell="A3" zoomScale="80" zoomScaleNormal="100" zoomScaleSheetLayoutView="80" workbookViewId="0">
      <selection activeCell="AQ23" sqref="AQ23"/>
    </sheetView>
  </sheetViews>
  <sheetFormatPr defaultRowHeight="13.5" x14ac:dyDescent="0.15"/>
  <cols>
    <col min="1" max="3" width="3.75" style="3" customWidth="1"/>
    <col min="4" max="4" width="33.25" style="3" customWidth="1"/>
    <col min="5" max="5" width="3.75" style="3" customWidth="1"/>
    <col min="6" max="21" width="3.375" style="3" customWidth="1"/>
    <col min="22" max="37" width="3.375" style="3" hidden="1" customWidth="1"/>
    <col min="38" max="40" width="7.5" style="3" customWidth="1"/>
    <col min="41" max="41" width="1.5" style="9" customWidth="1"/>
    <col min="42" max="42" width="2.125" style="271" hidden="1" customWidth="1"/>
    <col min="43" max="43" width="51.625" style="274" customWidth="1"/>
    <col min="44" max="44" width="0" style="9" hidden="1" customWidth="1"/>
    <col min="45" max="45" width="3.125" style="3" hidden="1" customWidth="1"/>
    <col min="46" max="46" width="14.625" style="116" hidden="1" customWidth="1"/>
    <col min="47" max="47" width="22.5" style="9" hidden="1" customWidth="1"/>
    <col min="48" max="48" width="27" style="142" hidden="1" customWidth="1"/>
    <col min="49" max="49" width="29.625" style="142" hidden="1" customWidth="1"/>
    <col min="50" max="50" width="0" style="9" hidden="1" customWidth="1"/>
    <col min="51" max="16384" width="9" style="9"/>
  </cols>
  <sheetData>
    <row r="1" spans="1:50" ht="14.25" x14ac:dyDescent="0.15">
      <c r="A1" s="8"/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P1" s="289"/>
      <c r="AQ1" s="289"/>
      <c r="AS1" s="8"/>
      <c r="AT1" s="116" t="s">
        <v>34</v>
      </c>
    </row>
    <row r="2" spans="1:50" ht="24" customHeight="1" thickBot="1" x14ac:dyDescent="0.2">
      <c r="A2" s="391" t="s">
        <v>40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P2" s="290"/>
      <c r="AQ2" s="290" t="s">
        <v>216</v>
      </c>
      <c r="AS2" s="8"/>
      <c r="AT2" s="116" t="s">
        <v>35</v>
      </c>
    </row>
    <row r="3" spans="1:50" ht="17.25" customHeight="1" x14ac:dyDescent="0.15">
      <c r="A3" s="421" t="s">
        <v>0</v>
      </c>
      <c r="B3" s="422"/>
      <c r="C3" s="394" t="s">
        <v>8</v>
      </c>
      <c r="D3" s="6" t="s">
        <v>1</v>
      </c>
      <c r="E3" s="6" t="s">
        <v>2</v>
      </c>
      <c r="F3" s="433" t="s">
        <v>41</v>
      </c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5"/>
      <c r="AL3" s="377" t="s">
        <v>11</v>
      </c>
      <c r="AM3" s="380" t="s">
        <v>39</v>
      </c>
      <c r="AN3" s="383" t="s">
        <v>20</v>
      </c>
      <c r="AP3" s="291"/>
      <c r="AQ3" s="291" t="s">
        <v>224</v>
      </c>
      <c r="AR3" s="17"/>
      <c r="AS3" s="17"/>
      <c r="AT3" s="118" t="s">
        <v>42</v>
      </c>
      <c r="AU3" s="16"/>
      <c r="AV3" s="16"/>
      <c r="AW3" s="16"/>
      <c r="AX3" s="16"/>
    </row>
    <row r="4" spans="1:50" ht="17.25" customHeight="1" thickBot="1" x14ac:dyDescent="0.2">
      <c r="A4" s="423"/>
      <c r="B4" s="424"/>
      <c r="C4" s="395"/>
      <c r="D4" s="7" t="s">
        <v>4</v>
      </c>
      <c r="E4" s="7" t="s">
        <v>3</v>
      </c>
      <c r="F4" s="392" t="s">
        <v>51</v>
      </c>
      <c r="G4" s="392"/>
      <c r="H4" s="392"/>
      <c r="I4" s="392"/>
      <c r="J4" s="392" t="s">
        <v>52</v>
      </c>
      <c r="K4" s="392"/>
      <c r="L4" s="392"/>
      <c r="M4" s="392"/>
      <c r="N4" s="392" t="s">
        <v>52</v>
      </c>
      <c r="O4" s="392"/>
      <c r="P4" s="392"/>
      <c r="Q4" s="392"/>
      <c r="R4" s="392" t="s">
        <v>52</v>
      </c>
      <c r="S4" s="392"/>
      <c r="T4" s="392"/>
      <c r="U4" s="393"/>
      <c r="V4" s="392" t="s">
        <v>51</v>
      </c>
      <c r="W4" s="392"/>
      <c r="X4" s="392"/>
      <c r="Y4" s="392"/>
      <c r="Z4" s="392" t="s">
        <v>52</v>
      </c>
      <c r="AA4" s="392"/>
      <c r="AB4" s="392"/>
      <c r="AC4" s="392"/>
      <c r="AD4" s="392" t="s">
        <v>52</v>
      </c>
      <c r="AE4" s="392"/>
      <c r="AF4" s="392"/>
      <c r="AG4" s="392"/>
      <c r="AH4" s="392" t="s">
        <v>52</v>
      </c>
      <c r="AI4" s="392"/>
      <c r="AJ4" s="392"/>
      <c r="AK4" s="393"/>
      <c r="AL4" s="378"/>
      <c r="AM4" s="381"/>
      <c r="AN4" s="384"/>
      <c r="AP4" s="291"/>
      <c r="AQ4" s="291" t="s">
        <v>233</v>
      </c>
      <c r="AR4" s="17"/>
      <c r="AS4" s="17"/>
      <c r="AT4" s="118" t="s">
        <v>43</v>
      </c>
      <c r="AU4" s="16"/>
      <c r="AV4" s="16"/>
      <c r="AW4" s="150"/>
      <c r="AX4" s="16"/>
    </row>
    <row r="5" spans="1:50" ht="17.25" customHeight="1" x14ac:dyDescent="0.15">
      <c r="A5" s="423"/>
      <c r="B5" s="424"/>
      <c r="C5" s="395"/>
      <c r="D5" s="7" t="s">
        <v>5</v>
      </c>
      <c r="E5" s="7"/>
      <c r="F5" s="332" t="s">
        <v>23</v>
      </c>
      <c r="G5" s="333"/>
      <c r="H5" s="333" t="s">
        <v>24</v>
      </c>
      <c r="I5" s="347"/>
      <c r="J5" s="332" t="s">
        <v>25</v>
      </c>
      <c r="K5" s="333"/>
      <c r="L5" s="333" t="s">
        <v>26</v>
      </c>
      <c r="M5" s="347"/>
      <c r="N5" s="332" t="s">
        <v>27</v>
      </c>
      <c r="O5" s="333"/>
      <c r="P5" s="333" t="s">
        <v>28</v>
      </c>
      <c r="Q5" s="347"/>
      <c r="R5" s="332" t="s">
        <v>29</v>
      </c>
      <c r="S5" s="333"/>
      <c r="T5" s="333" t="s">
        <v>30</v>
      </c>
      <c r="U5" s="347"/>
      <c r="V5" s="332" t="s">
        <v>53</v>
      </c>
      <c r="W5" s="333"/>
      <c r="X5" s="333" t="s">
        <v>54</v>
      </c>
      <c r="Y5" s="347"/>
      <c r="Z5" s="332" t="s">
        <v>55</v>
      </c>
      <c r="AA5" s="333"/>
      <c r="AB5" s="333" t="s">
        <v>56</v>
      </c>
      <c r="AC5" s="347"/>
      <c r="AD5" s="332" t="s">
        <v>57</v>
      </c>
      <c r="AE5" s="333"/>
      <c r="AF5" s="333" t="s">
        <v>58</v>
      </c>
      <c r="AG5" s="347"/>
      <c r="AH5" s="332" t="s">
        <v>59</v>
      </c>
      <c r="AI5" s="333"/>
      <c r="AJ5" s="333" t="s">
        <v>60</v>
      </c>
      <c r="AK5" s="347"/>
      <c r="AL5" s="378"/>
      <c r="AM5" s="381"/>
      <c r="AN5" s="384"/>
      <c r="AP5" s="292"/>
      <c r="AQ5" s="292" t="s">
        <v>234</v>
      </c>
      <c r="AR5" s="16"/>
      <c r="AS5" s="16"/>
      <c r="AT5" s="118" t="s">
        <v>44</v>
      </c>
      <c r="AU5" s="16"/>
      <c r="AV5" s="16"/>
      <c r="AW5" s="16"/>
      <c r="AX5" s="16"/>
    </row>
    <row r="6" spans="1:50" ht="17.25" customHeight="1" thickBot="1" x14ac:dyDescent="0.2">
      <c r="A6" s="425"/>
      <c r="B6" s="426"/>
      <c r="C6" s="396"/>
      <c r="D6" s="2" t="s">
        <v>6</v>
      </c>
      <c r="E6" s="2" t="s">
        <v>7</v>
      </c>
      <c r="F6" s="231" t="s">
        <v>31</v>
      </c>
      <c r="G6" s="232" t="s">
        <v>205</v>
      </c>
      <c r="H6" s="233" t="s">
        <v>31</v>
      </c>
      <c r="I6" s="234" t="s">
        <v>205</v>
      </c>
      <c r="J6" s="231" t="s">
        <v>31</v>
      </c>
      <c r="K6" s="232" t="s">
        <v>205</v>
      </c>
      <c r="L6" s="233" t="s">
        <v>31</v>
      </c>
      <c r="M6" s="234" t="s">
        <v>205</v>
      </c>
      <c r="N6" s="231" t="s">
        <v>31</v>
      </c>
      <c r="O6" s="232" t="s">
        <v>205</v>
      </c>
      <c r="P6" s="233" t="s">
        <v>31</v>
      </c>
      <c r="Q6" s="234" t="s">
        <v>205</v>
      </c>
      <c r="R6" s="231" t="s">
        <v>31</v>
      </c>
      <c r="S6" s="232" t="s">
        <v>205</v>
      </c>
      <c r="T6" s="233" t="s">
        <v>31</v>
      </c>
      <c r="U6" s="234" t="s">
        <v>205</v>
      </c>
      <c r="V6" s="231" t="s">
        <v>31</v>
      </c>
      <c r="W6" s="232" t="s">
        <v>205</v>
      </c>
      <c r="X6" s="233" t="s">
        <v>31</v>
      </c>
      <c r="Y6" s="234" t="s">
        <v>205</v>
      </c>
      <c r="Z6" s="231" t="s">
        <v>31</v>
      </c>
      <c r="AA6" s="232" t="s">
        <v>205</v>
      </c>
      <c r="AB6" s="233" t="s">
        <v>31</v>
      </c>
      <c r="AC6" s="234" t="s">
        <v>205</v>
      </c>
      <c r="AD6" s="231" t="s">
        <v>31</v>
      </c>
      <c r="AE6" s="232" t="s">
        <v>205</v>
      </c>
      <c r="AF6" s="233" t="s">
        <v>31</v>
      </c>
      <c r="AG6" s="234" t="s">
        <v>205</v>
      </c>
      <c r="AH6" s="231" t="s">
        <v>31</v>
      </c>
      <c r="AI6" s="232" t="s">
        <v>205</v>
      </c>
      <c r="AJ6" s="233" t="s">
        <v>31</v>
      </c>
      <c r="AK6" s="234" t="s">
        <v>205</v>
      </c>
      <c r="AL6" s="379"/>
      <c r="AM6" s="382"/>
      <c r="AN6" s="385"/>
      <c r="AP6" s="292"/>
      <c r="AQ6" s="292" t="s">
        <v>235</v>
      </c>
      <c r="AR6" s="16"/>
      <c r="AS6" s="16"/>
      <c r="AT6" s="118" t="s">
        <v>45</v>
      </c>
      <c r="AU6" s="16"/>
      <c r="AV6" s="16"/>
      <c r="AW6" s="16"/>
      <c r="AX6" s="16"/>
    </row>
    <row r="7" spans="1:50" ht="17.25" customHeight="1" x14ac:dyDescent="0.15">
      <c r="A7" s="427" t="s">
        <v>138</v>
      </c>
      <c r="B7" s="430" t="s">
        <v>115</v>
      </c>
      <c r="C7" s="180" t="s">
        <v>139</v>
      </c>
      <c r="D7" s="180" t="s">
        <v>140</v>
      </c>
      <c r="E7" s="181">
        <v>2</v>
      </c>
      <c r="F7" s="92"/>
      <c r="G7" s="77"/>
      <c r="H7" s="93"/>
      <c r="I7" s="79"/>
      <c r="J7" s="83"/>
      <c r="K7" s="65"/>
      <c r="L7" s="84"/>
      <c r="M7" s="66"/>
      <c r="N7" s="94"/>
      <c r="O7" s="77"/>
      <c r="P7" s="93"/>
      <c r="Q7" s="77"/>
      <c r="R7" s="92"/>
      <c r="S7" s="77"/>
      <c r="T7" s="93"/>
      <c r="U7" s="78"/>
      <c r="V7" s="92"/>
      <c r="W7" s="77"/>
      <c r="X7" s="93"/>
      <c r="Y7" s="79"/>
      <c r="Z7" s="83"/>
      <c r="AA7" s="65"/>
      <c r="AB7" s="84"/>
      <c r="AC7" s="66"/>
      <c r="AD7" s="94"/>
      <c r="AE7" s="77"/>
      <c r="AF7" s="93"/>
      <c r="AG7" s="77"/>
      <c r="AH7" s="92"/>
      <c r="AI7" s="77"/>
      <c r="AJ7" s="93"/>
      <c r="AK7" s="79"/>
      <c r="AL7" s="266"/>
      <c r="AM7" s="41"/>
      <c r="AN7" s="42"/>
      <c r="AP7" s="293"/>
      <c r="AQ7" s="293"/>
      <c r="AR7" s="16"/>
      <c r="AS7" s="408" t="s">
        <v>73</v>
      </c>
      <c r="AT7" s="153">
        <v>250152511101</v>
      </c>
      <c r="AU7" s="121" t="str">
        <f t="shared" ref="AU7:AU20" si="0">D7</f>
        <v>微分積分学ＡＩ</v>
      </c>
      <c r="AV7" s="121"/>
      <c r="AW7" s="123"/>
      <c r="AX7" s="16"/>
    </row>
    <row r="8" spans="1:50" ht="17.25" customHeight="1" x14ac:dyDescent="0.15">
      <c r="A8" s="428"/>
      <c r="B8" s="431"/>
      <c r="C8" s="182" t="s">
        <v>9</v>
      </c>
      <c r="D8" s="182" t="s">
        <v>141</v>
      </c>
      <c r="E8" s="183" t="s">
        <v>142</v>
      </c>
      <c r="F8" s="86"/>
      <c r="G8" s="77"/>
      <c r="H8" s="87"/>
      <c r="I8" s="79"/>
      <c r="J8" s="101"/>
      <c r="K8" s="71"/>
      <c r="L8" s="102"/>
      <c r="M8" s="72"/>
      <c r="N8" s="103"/>
      <c r="O8" s="77"/>
      <c r="P8" s="87"/>
      <c r="Q8" s="77"/>
      <c r="R8" s="86"/>
      <c r="S8" s="77"/>
      <c r="T8" s="87"/>
      <c r="U8" s="78"/>
      <c r="V8" s="101"/>
      <c r="W8" s="77"/>
      <c r="X8" s="102"/>
      <c r="Y8" s="79"/>
      <c r="Z8" s="101"/>
      <c r="AA8" s="71"/>
      <c r="AB8" s="102"/>
      <c r="AC8" s="72"/>
      <c r="AD8" s="103"/>
      <c r="AE8" s="77"/>
      <c r="AF8" s="102"/>
      <c r="AG8" s="77"/>
      <c r="AH8" s="101"/>
      <c r="AI8" s="77"/>
      <c r="AJ8" s="102"/>
      <c r="AK8" s="79"/>
      <c r="AL8" s="267"/>
      <c r="AM8" s="43"/>
      <c r="AN8" s="44"/>
      <c r="AP8" s="293"/>
      <c r="AQ8" s="293" t="s">
        <v>236</v>
      </c>
      <c r="AS8" s="409"/>
      <c r="AT8" s="154">
        <v>250222000101</v>
      </c>
      <c r="AU8" s="120" t="str">
        <f t="shared" si="0"/>
        <v>微分積分学ＡＩ（特別クラス）</v>
      </c>
      <c r="AV8" s="146"/>
      <c r="AW8" s="147"/>
    </row>
    <row r="9" spans="1:50" ht="17.25" customHeight="1" x14ac:dyDescent="0.15">
      <c r="A9" s="428"/>
      <c r="B9" s="431"/>
      <c r="C9" s="184" t="s">
        <v>139</v>
      </c>
      <c r="D9" s="184" t="s">
        <v>143</v>
      </c>
      <c r="E9" s="185">
        <v>2</v>
      </c>
      <c r="F9" s="86"/>
      <c r="G9" s="77"/>
      <c r="H9" s="87"/>
      <c r="I9" s="79"/>
      <c r="J9" s="101"/>
      <c r="K9" s="71"/>
      <c r="L9" s="102"/>
      <c r="M9" s="72"/>
      <c r="N9" s="103"/>
      <c r="O9" s="77"/>
      <c r="P9" s="87"/>
      <c r="Q9" s="77"/>
      <c r="R9" s="86"/>
      <c r="S9" s="77"/>
      <c r="T9" s="87"/>
      <c r="U9" s="78"/>
      <c r="V9" s="101"/>
      <c r="W9" s="77"/>
      <c r="X9" s="102"/>
      <c r="Y9" s="79"/>
      <c r="Z9" s="101"/>
      <c r="AA9" s="71"/>
      <c r="AB9" s="102"/>
      <c r="AC9" s="72"/>
      <c r="AD9" s="103"/>
      <c r="AE9" s="77"/>
      <c r="AF9" s="102"/>
      <c r="AG9" s="77"/>
      <c r="AH9" s="101"/>
      <c r="AI9" s="77"/>
      <c r="AJ9" s="102"/>
      <c r="AK9" s="79"/>
      <c r="AL9" s="267"/>
      <c r="AM9" s="43"/>
      <c r="AN9" s="44"/>
      <c r="AP9" s="293"/>
      <c r="AQ9" s="293" t="s">
        <v>295</v>
      </c>
      <c r="AS9" s="409"/>
      <c r="AT9" s="154">
        <v>250092800004</v>
      </c>
      <c r="AU9" s="120" t="str">
        <f t="shared" si="0"/>
        <v>微分積分学ＡＩＩ</v>
      </c>
      <c r="AV9" s="146"/>
      <c r="AW9" s="147"/>
    </row>
    <row r="10" spans="1:50" ht="17.25" customHeight="1" x14ac:dyDescent="0.15">
      <c r="A10" s="428"/>
      <c r="B10" s="431"/>
      <c r="C10" s="184" t="s">
        <v>46</v>
      </c>
      <c r="D10" s="184" t="s">
        <v>144</v>
      </c>
      <c r="E10" s="185">
        <v>2</v>
      </c>
      <c r="F10" s="89"/>
      <c r="G10" s="75"/>
      <c r="H10" s="90"/>
      <c r="I10" s="76"/>
      <c r="J10" s="101"/>
      <c r="K10" s="71"/>
      <c r="L10" s="102"/>
      <c r="M10" s="72"/>
      <c r="N10" s="103"/>
      <c r="O10" s="77"/>
      <c r="P10" s="87"/>
      <c r="Q10" s="77"/>
      <c r="R10" s="86"/>
      <c r="S10" s="77"/>
      <c r="T10" s="87"/>
      <c r="U10" s="78"/>
      <c r="V10" s="107"/>
      <c r="W10" s="75"/>
      <c r="X10" s="104"/>
      <c r="Y10" s="76"/>
      <c r="Z10" s="101"/>
      <c r="AA10" s="71"/>
      <c r="AB10" s="102"/>
      <c r="AC10" s="72"/>
      <c r="AD10" s="103"/>
      <c r="AE10" s="77"/>
      <c r="AF10" s="102"/>
      <c r="AG10" s="77"/>
      <c r="AH10" s="101"/>
      <c r="AI10" s="77"/>
      <c r="AJ10" s="102"/>
      <c r="AK10" s="79"/>
      <c r="AL10" s="267"/>
      <c r="AM10" s="43"/>
      <c r="AN10" s="44"/>
      <c r="AP10" s="293"/>
      <c r="AQ10" s="293" t="s">
        <v>237</v>
      </c>
      <c r="AS10" s="409"/>
      <c r="AT10" s="154">
        <v>251328000008</v>
      </c>
      <c r="AU10" s="120" t="str">
        <f t="shared" si="0"/>
        <v>線形代数学Ｉ</v>
      </c>
      <c r="AV10" s="146"/>
      <c r="AW10" s="147"/>
    </row>
    <row r="11" spans="1:50" ht="17.25" customHeight="1" x14ac:dyDescent="0.15">
      <c r="A11" s="428"/>
      <c r="B11" s="431"/>
      <c r="C11" s="184" t="s">
        <v>46</v>
      </c>
      <c r="D11" s="184" t="s">
        <v>145</v>
      </c>
      <c r="E11" s="185">
        <v>2</v>
      </c>
      <c r="F11" s="101"/>
      <c r="G11" s="71"/>
      <c r="H11" s="102"/>
      <c r="I11" s="72"/>
      <c r="J11" s="101"/>
      <c r="K11" s="71"/>
      <c r="L11" s="102"/>
      <c r="M11" s="72"/>
      <c r="N11" s="103"/>
      <c r="O11" s="77"/>
      <c r="P11" s="87"/>
      <c r="Q11" s="77"/>
      <c r="R11" s="86"/>
      <c r="S11" s="77"/>
      <c r="T11" s="87"/>
      <c r="U11" s="78"/>
      <c r="V11" s="101"/>
      <c r="W11" s="71"/>
      <c r="X11" s="102"/>
      <c r="Y11" s="72"/>
      <c r="Z11" s="101"/>
      <c r="AA11" s="71"/>
      <c r="AB11" s="102"/>
      <c r="AC11" s="72"/>
      <c r="AD11" s="103"/>
      <c r="AE11" s="77"/>
      <c r="AF11" s="102"/>
      <c r="AG11" s="77"/>
      <c r="AH11" s="101"/>
      <c r="AI11" s="77"/>
      <c r="AJ11" s="102"/>
      <c r="AK11" s="79"/>
      <c r="AL11" s="267"/>
      <c r="AM11" s="43"/>
      <c r="AN11" s="44"/>
      <c r="AP11" s="293"/>
      <c r="AQ11" s="293" t="s">
        <v>238</v>
      </c>
      <c r="AS11" s="409"/>
      <c r="AT11" s="154">
        <v>250092800006</v>
      </c>
      <c r="AU11" s="120" t="str">
        <f t="shared" si="0"/>
        <v>線形代数学ＩＩ</v>
      </c>
      <c r="AV11" s="146"/>
      <c r="AW11" s="147"/>
    </row>
    <row r="12" spans="1:50" ht="17.25" customHeight="1" x14ac:dyDescent="0.15">
      <c r="A12" s="428"/>
      <c r="B12" s="431"/>
      <c r="C12" s="184" t="s">
        <v>139</v>
      </c>
      <c r="D12" s="184" t="s">
        <v>146</v>
      </c>
      <c r="E12" s="185">
        <v>2</v>
      </c>
      <c r="F12" s="92"/>
      <c r="G12" s="77"/>
      <c r="H12" s="93"/>
      <c r="I12" s="79"/>
      <c r="J12" s="101"/>
      <c r="K12" s="71"/>
      <c r="L12" s="102"/>
      <c r="M12" s="72"/>
      <c r="N12" s="103"/>
      <c r="O12" s="77"/>
      <c r="P12" s="87"/>
      <c r="Q12" s="77"/>
      <c r="R12" s="86"/>
      <c r="S12" s="77"/>
      <c r="T12" s="87"/>
      <c r="U12" s="78"/>
      <c r="V12" s="92"/>
      <c r="W12" s="77"/>
      <c r="X12" s="93"/>
      <c r="Y12" s="79"/>
      <c r="Z12" s="101"/>
      <c r="AA12" s="71"/>
      <c r="AB12" s="102"/>
      <c r="AC12" s="72"/>
      <c r="AD12" s="103"/>
      <c r="AE12" s="77"/>
      <c r="AF12" s="102"/>
      <c r="AG12" s="77"/>
      <c r="AH12" s="101"/>
      <c r="AI12" s="77"/>
      <c r="AJ12" s="102"/>
      <c r="AK12" s="79"/>
      <c r="AL12" s="267"/>
      <c r="AM12" s="43"/>
      <c r="AN12" s="44"/>
      <c r="AP12" s="293"/>
      <c r="AQ12" s="293" t="s">
        <v>239</v>
      </c>
      <c r="AS12" s="410"/>
      <c r="AT12" s="154">
        <v>250092800005</v>
      </c>
      <c r="AU12" s="120" t="str">
        <f t="shared" si="0"/>
        <v>物理学基礎ＡＩ</v>
      </c>
      <c r="AV12" s="146"/>
      <c r="AW12" s="147"/>
    </row>
    <row r="13" spans="1:50" ht="17.25" customHeight="1" x14ac:dyDescent="0.15">
      <c r="A13" s="428"/>
      <c r="B13" s="431"/>
      <c r="C13" s="184" t="s">
        <v>139</v>
      </c>
      <c r="D13" s="184" t="s">
        <v>147</v>
      </c>
      <c r="E13" s="183" t="s">
        <v>142</v>
      </c>
      <c r="F13" s="86"/>
      <c r="G13" s="77"/>
      <c r="H13" s="87"/>
      <c r="I13" s="79"/>
      <c r="J13" s="101"/>
      <c r="K13" s="71"/>
      <c r="L13" s="102"/>
      <c r="M13" s="72"/>
      <c r="N13" s="103"/>
      <c r="O13" s="77"/>
      <c r="P13" s="87"/>
      <c r="Q13" s="77"/>
      <c r="R13" s="86"/>
      <c r="S13" s="77"/>
      <c r="T13" s="87"/>
      <c r="U13" s="78"/>
      <c r="V13" s="101"/>
      <c r="W13" s="77"/>
      <c r="X13" s="102"/>
      <c r="Y13" s="79"/>
      <c r="Z13" s="101"/>
      <c r="AA13" s="71"/>
      <c r="AB13" s="102"/>
      <c r="AC13" s="72"/>
      <c r="AD13" s="103"/>
      <c r="AE13" s="77"/>
      <c r="AF13" s="102"/>
      <c r="AG13" s="77"/>
      <c r="AH13" s="101"/>
      <c r="AI13" s="77"/>
      <c r="AJ13" s="102"/>
      <c r="AK13" s="79"/>
      <c r="AL13" s="267"/>
      <c r="AM13" s="43"/>
      <c r="AN13" s="44"/>
      <c r="AP13" s="293"/>
      <c r="AQ13" s="293" t="s">
        <v>240</v>
      </c>
      <c r="AS13" s="410"/>
      <c r="AT13" s="154">
        <v>250042099101</v>
      </c>
      <c r="AU13" s="120" t="str">
        <f t="shared" si="0"/>
        <v>物理学基礎ＡＩ（特別クラス）</v>
      </c>
      <c r="AV13" s="146"/>
      <c r="AW13" s="147"/>
    </row>
    <row r="14" spans="1:50" ht="17.25" customHeight="1" thickBot="1" x14ac:dyDescent="0.2">
      <c r="A14" s="429"/>
      <c r="B14" s="432"/>
      <c r="C14" s="186" t="s">
        <v>139</v>
      </c>
      <c r="D14" s="186" t="s">
        <v>148</v>
      </c>
      <c r="E14" s="187">
        <v>2</v>
      </c>
      <c r="F14" s="86"/>
      <c r="G14" s="77"/>
      <c r="H14" s="87"/>
      <c r="I14" s="79"/>
      <c r="J14" s="101"/>
      <c r="K14" s="71"/>
      <c r="L14" s="102"/>
      <c r="M14" s="72"/>
      <c r="N14" s="103"/>
      <c r="O14" s="77"/>
      <c r="P14" s="87"/>
      <c r="Q14" s="77"/>
      <c r="R14" s="86"/>
      <c r="S14" s="77"/>
      <c r="T14" s="87"/>
      <c r="U14" s="78"/>
      <c r="V14" s="101"/>
      <c r="W14" s="77"/>
      <c r="X14" s="102"/>
      <c r="Y14" s="79"/>
      <c r="Z14" s="101"/>
      <c r="AA14" s="71"/>
      <c r="AB14" s="102"/>
      <c r="AC14" s="72"/>
      <c r="AD14" s="103"/>
      <c r="AE14" s="77"/>
      <c r="AF14" s="102"/>
      <c r="AG14" s="77"/>
      <c r="AH14" s="101"/>
      <c r="AI14" s="77"/>
      <c r="AJ14" s="102"/>
      <c r="AK14" s="79"/>
      <c r="AL14" s="267"/>
      <c r="AM14" s="43"/>
      <c r="AN14" s="44"/>
      <c r="AP14" s="293"/>
      <c r="AQ14" s="293" t="s">
        <v>241</v>
      </c>
      <c r="AS14" s="409"/>
      <c r="AT14" s="154">
        <v>250299110001</v>
      </c>
      <c r="AU14" s="120" t="str">
        <f t="shared" si="0"/>
        <v>物理学基礎ＡＩＩ</v>
      </c>
      <c r="AV14" s="146"/>
      <c r="AW14" s="147"/>
    </row>
    <row r="15" spans="1:50" ht="17.25" customHeight="1" thickBot="1" x14ac:dyDescent="0.2">
      <c r="A15" s="325" t="s">
        <v>12</v>
      </c>
      <c r="B15" s="326"/>
      <c r="C15" s="326"/>
      <c r="D15" s="326"/>
      <c r="E15" s="326"/>
      <c r="F15" s="73"/>
      <c r="G15" s="257">
        <f>SUM(G7:G14)</f>
        <v>0</v>
      </c>
      <c r="H15" s="74"/>
      <c r="I15" s="257">
        <f>SUM(I7:I14)</f>
        <v>0</v>
      </c>
      <c r="J15" s="73"/>
      <c r="K15" s="257">
        <f>SUM(K7:K14)</f>
        <v>0</v>
      </c>
      <c r="L15" s="74"/>
      <c r="M15" s="257">
        <f>SUM(M7:M14)</f>
        <v>0</v>
      </c>
      <c r="N15" s="73"/>
      <c r="O15" s="257">
        <f>SUM(O7:O14)</f>
        <v>0</v>
      </c>
      <c r="P15" s="74"/>
      <c r="Q15" s="257">
        <f>SUM(Q7:Q14)</f>
        <v>0</v>
      </c>
      <c r="R15" s="73"/>
      <c r="S15" s="257">
        <f>SUM(S7:S14)</f>
        <v>0</v>
      </c>
      <c r="T15" s="74"/>
      <c r="U15" s="257">
        <f>SUM(U7:U14)</f>
        <v>0</v>
      </c>
      <c r="V15" s="73"/>
      <c r="W15" s="257">
        <f>SUM(W7:W14)</f>
        <v>0</v>
      </c>
      <c r="X15" s="74"/>
      <c r="Y15" s="257">
        <f>SUM(Y7:Y14)</f>
        <v>0</v>
      </c>
      <c r="Z15" s="73"/>
      <c r="AA15" s="257">
        <f>SUM(AA7:AA14)</f>
        <v>0</v>
      </c>
      <c r="AB15" s="74"/>
      <c r="AC15" s="257">
        <f>SUM(AC7:AC14)</f>
        <v>0</v>
      </c>
      <c r="AD15" s="73"/>
      <c r="AE15" s="257">
        <f>SUM(AE7:AE14)</f>
        <v>0</v>
      </c>
      <c r="AF15" s="74"/>
      <c r="AG15" s="257">
        <f>SUM(AG7:AG14)</f>
        <v>0</v>
      </c>
      <c r="AH15" s="73"/>
      <c r="AI15" s="257">
        <f>SUM(AI7:AI14)</f>
        <v>0</v>
      </c>
      <c r="AJ15" s="74"/>
      <c r="AK15" s="265">
        <f>SUM(AK7:AK14)</f>
        <v>0</v>
      </c>
      <c r="AL15" s="115">
        <f>SUM(F15,H15,J15,L15,N15,P15,R15,T15,V15,X15,Z15,AB15,AD15,AF15,AH15,AJ15)</f>
        <v>0</v>
      </c>
      <c r="AM15" s="15">
        <v>12</v>
      </c>
      <c r="AN15" s="252">
        <f>SUM(G15,I15,K15,M15,O15,Q15,S15,U15,W15,Y15,AA15,AC15,AE15,AG15,AI15,AK15)</f>
        <v>0</v>
      </c>
      <c r="AP15" s="293"/>
      <c r="AQ15" s="293" t="s">
        <v>242</v>
      </c>
      <c r="AS15" s="409"/>
      <c r="AT15" s="154">
        <v>250299200001</v>
      </c>
      <c r="AU15" s="120">
        <f t="shared" si="0"/>
        <v>0</v>
      </c>
      <c r="AV15" s="146"/>
      <c r="AW15" s="147"/>
    </row>
    <row r="16" spans="1:50" ht="17.25" customHeight="1" thickBot="1" x14ac:dyDescent="0.2">
      <c r="A16" s="202"/>
      <c r="B16" s="175"/>
      <c r="C16" s="175"/>
      <c r="D16" s="175"/>
      <c r="E16" s="175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5"/>
      <c r="AM16" s="203"/>
      <c r="AN16" s="203"/>
      <c r="AP16" s="293"/>
      <c r="AQ16" s="308"/>
      <c r="AS16" s="410"/>
      <c r="AT16" s="154"/>
      <c r="AU16" s="120"/>
      <c r="AV16" s="146"/>
      <c r="AW16" s="147"/>
    </row>
    <row r="17" spans="1:49" ht="17.25" customHeight="1" x14ac:dyDescent="0.15">
      <c r="A17" s="436" t="s">
        <v>153</v>
      </c>
      <c r="B17" s="419" t="s">
        <v>73</v>
      </c>
      <c r="C17" s="190" t="s">
        <v>9</v>
      </c>
      <c r="D17" s="192" t="s">
        <v>149</v>
      </c>
      <c r="E17" s="193">
        <v>2</v>
      </c>
      <c r="F17" s="92"/>
      <c r="G17" s="77"/>
      <c r="H17" s="93"/>
      <c r="I17" s="79"/>
      <c r="J17" s="92"/>
      <c r="K17" s="77"/>
      <c r="L17" s="93"/>
      <c r="M17" s="78"/>
      <c r="N17" s="92"/>
      <c r="O17" s="77"/>
      <c r="P17" s="93"/>
      <c r="Q17" s="78"/>
      <c r="R17" s="92"/>
      <c r="S17" s="77"/>
      <c r="T17" s="93"/>
      <c r="U17" s="78"/>
      <c r="V17" s="92"/>
      <c r="W17" s="77"/>
      <c r="X17" s="93"/>
      <c r="Y17" s="79"/>
      <c r="Z17" s="92"/>
      <c r="AA17" s="77"/>
      <c r="AB17" s="93"/>
      <c r="AC17" s="78"/>
      <c r="AD17" s="92"/>
      <c r="AE17" s="77"/>
      <c r="AF17" s="93"/>
      <c r="AG17" s="78"/>
      <c r="AH17" s="92"/>
      <c r="AI17" s="77"/>
      <c r="AJ17" s="93"/>
      <c r="AK17" s="79"/>
      <c r="AL17" s="266"/>
      <c r="AM17" s="41"/>
      <c r="AN17" s="42"/>
      <c r="AP17" s="274"/>
      <c r="AQ17" s="274" t="s">
        <v>243</v>
      </c>
      <c r="AS17" s="410"/>
      <c r="AT17" s="154">
        <v>250228100002</v>
      </c>
      <c r="AU17" s="120" t="str">
        <f t="shared" si="0"/>
        <v>フレッシュマンセミナー</v>
      </c>
      <c r="AV17" s="146"/>
      <c r="AW17" s="147"/>
    </row>
    <row r="18" spans="1:49" ht="17.25" customHeight="1" x14ac:dyDescent="0.15">
      <c r="A18" s="437"/>
      <c r="B18" s="419"/>
      <c r="C18" s="191" t="s">
        <v>150</v>
      </c>
      <c r="D18" s="192" t="s">
        <v>61</v>
      </c>
      <c r="E18" s="193">
        <v>2</v>
      </c>
      <c r="F18" s="86"/>
      <c r="G18" s="77"/>
      <c r="H18" s="87"/>
      <c r="I18" s="79"/>
      <c r="J18" s="101"/>
      <c r="K18" s="71"/>
      <c r="L18" s="102"/>
      <c r="M18" s="72"/>
      <c r="N18" s="101"/>
      <c r="O18" s="71"/>
      <c r="P18" s="102"/>
      <c r="Q18" s="72"/>
      <c r="R18" s="86"/>
      <c r="S18" s="77"/>
      <c r="T18" s="87"/>
      <c r="U18" s="78"/>
      <c r="V18" s="101"/>
      <c r="W18" s="77"/>
      <c r="X18" s="102"/>
      <c r="Y18" s="79"/>
      <c r="Z18" s="101"/>
      <c r="AA18" s="71"/>
      <c r="AB18" s="102"/>
      <c r="AC18" s="72"/>
      <c r="AD18" s="101"/>
      <c r="AE18" s="71"/>
      <c r="AF18" s="102"/>
      <c r="AG18" s="72"/>
      <c r="AH18" s="101"/>
      <c r="AI18" s="77"/>
      <c r="AJ18" s="102"/>
      <c r="AK18" s="79"/>
      <c r="AL18" s="267"/>
      <c r="AM18" s="43"/>
      <c r="AN18" s="44"/>
      <c r="AP18" s="274"/>
      <c r="AQ18" s="274" t="s">
        <v>244</v>
      </c>
      <c r="AS18" s="409"/>
      <c r="AT18" s="119">
        <v>250228100006</v>
      </c>
      <c r="AU18" s="120" t="str">
        <f t="shared" si="0"/>
        <v>工学倫理</v>
      </c>
      <c r="AV18" s="146"/>
      <c r="AW18" s="147"/>
    </row>
    <row r="19" spans="1:49" ht="17.25" customHeight="1" x14ac:dyDescent="0.15">
      <c r="A19" s="437"/>
      <c r="B19" s="419"/>
      <c r="C19" s="191" t="s">
        <v>150</v>
      </c>
      <c r="D19" s="194" t="s">
        <v>62</v>
      </c>
      <c r="E19" s="184">
        <v>2</v>
      </c>
      <c r="F19" s="86"/>
      <c r="G19" s="77"/>
      <c r="H19" s="87"/>
      <c r="I19" s="79"/>
      <c r="J19" s="101"/>
      <c r="K19" s="71"/>
      <c r="L19" s="102"/>
      <c r="M19" s="72"/>
      <c r="N19" s="101"/>
      <c r="O19" s="71"/>
      <c r="P19" s="102"/>
      <c r="Q19" s="72"/>
      <c r="R19" s="86"/>
      <c r="S19" s="77"/>
      <c r="T19" s="87"/>
      <c r="U19" s="78"/>
      <c r="V19" s="101"/>
      <c r="W19" s="77"/>
      <c r="X19" s="102"/>
      <c r="Y19" s="79"/>
      <c r="Z19" s="101"/>
      <c r="AA19" s="71"/>
      <c r="AB19" s="102"/>
      <c r="AC19" s="72"/>
      <c r="AD19" s="101"/>
      <c r="AE19" s="71"/>
      <c r="AF19" s="102"/>
      <c r="AG19" s="72"/>
      <c r="AH19" s="101"/>
      <c r="AI19" s="77"/>
      <c r="AJ19" s="102"/>
      <c r="AK19" s="79"/>
      <c r="AL19" s="267"/>
      <c r="AM19" s="43"/>
      <c r="AN19" s="44"/>
      <c r="AP19" s="294"/>
      <c r="AQ19" s="293" t="s">
        <v>249</v>
      </c>
      <c r="AS19" s="409"/>
      <c r="AT19" s="154">
        <v>250228100004</v>
      </c>
      <c r="AU19" s="120" t="str">
        <f t="shared" si="0"/>
        <v>応用数学Ⅰ</v>
      </c>
      <c r="AV19" s="146"/>
      <c r="AW19" s="147"/>
    </row>
    <row r="20" spans="1:49" ht="17.25" customHeight="1" x14ac:dyDescent="0.15">
      <c r="A20" s="437"/>
      <c r="B20" s="419"/>
      <c r="C20" s="191" t="s">
        <v>150</v>
      </c>
      <c r="D20" s="194" t="s">
        <v>63</v>
      </c>
      <c r="E20" s="184">
        <v>2</v>
      </c>
      <c r="F20" s="86"/>
      <c r="G20" s="77"/>
      <c r="H20" s="87"/>
      <c r="I20" s="79"/>
      <c r="J20" s="101"/>
      <c r="K20" s="71"/>
      <c r="L20" s="102"/>
      <c r="M20" s="72"/>
      <c r="N20" s="101"/>
      <c r="O20" s="71"/>
      <c r="P20" s="102"/>
      <c r="Q20" s="72"/>
      <c r="R20" s="101"/>
      <c r="S20" s="77"/>
      <c r="T20" s="87"/>
      <c r="U20" s="78"/>
      <c r="V20" s="101"/>
      <c r="W20" s="77"/>
      <c r="X20" s="102"/>
      <c r="Y20" s="79"/>
      <c r="Z20" s="101"/>
      <c r="AA20" s="71"/>
      <c r="AB20" s="102"/>
      <c r="AC20" s="72"/>
      <c r="AD20" s="101"/>
      <c r="AE20" s="71"/>
      <c r="AF20" s="102"/>
      <c r="AG20" s="72"/>
      <c r="AH20" s="101"/>
      <c r="AI20" s="77"/>
      <c r="AJ20" s="102"/>
      <c r="AK20" s="79"/>
      <c r="AL20" s="267"/>
      <c r="AM20" s="43"/>
      <c r="AN20" s="44"/>
      <c r="AP20" s="294"/>
      <c r="AQ20" s="274" t="s">
        <v>250</v>
      </c>
      <c r="AS20" s="409"/>
      <c r="AT20" s="154">
        <v>250228100005</v>
      </c>
      <c r="AU20" s="120" t="str">
        <f t="shared" si="0"/>
        <v>化学工学プログラミング</v>
      </c>
      <c r="AV20" s="146"/>
      <c r="AW20" s="147"/>
    </row>
    <row r="21" spans="1:49" ht="17.25" customHeight="1" x14ac:dyDescent="0.15">
      <c r="A21" s="437"/>
      <c r="B21" s="419"/>
      <c r="C21" s="184"/>
      <c r="D21" s="194" t="s">
        <v>64</v>
      </c>
      <c r="E21" s="184">
        <v>2</v>
      </c>
      <c r="F21" s="101"/>
      <c r="G21" s="77"/>
      <c r="H21" s="102"/>
      <c r="I21" s="79"/>
      <c r="J21" s="101"/>
      <c r="K21" s="71"/>
      <c r="L21" s="102"/>
      <c r="M21" s="72"/>
      <c r="N21" s="101"/>
      <c r="O21" s="71"/>
      <c r="P21" s="102"/>
      <c r="Q21" s="72"/>
      <c r="R21" s="101"/>
      <c r="S21" s="77"/>
      <c r="T21" s="102"/>
      <c r="U21" s="78"/>
      <c r="V21" s="101"/>
      <c r="W21" s="77"/>
      <c r="X21" s="102"/>
      <c r="Y21" s="79"/>
      <c r="Z21" s="101"/>
      <c r="AA21" s="71"/>
      <c r="AB21" s="102"/>
      <c r="AC21" s="72"/>
      <c r="AD21" s="101"/>
      <c r="AE21" s="71"/>
      <c r="AF21" s="102"/>
      <c r="AG21" s="72"/>
      <c r="AH21" s="103"/>
      <c r="AI21" s="77"/>
      <c r="AJ21" s="102"/>
      <c r="AK21" s="79"/>
      <c r="AL21" s="267"/>
      <c r="AM21" s="43"/>
      <c r="AN21" s="44"/>
      <c r="AP21" s="294"/>
      <c r="AQ21" s="274" t="s">
        <v>251</v>
      </c>
      <c r="AS21" s="409"/>
      <c r="AT21" s="176"/>
      <c r="AU21" s="177"/>
      <c r="AV21" s="178"/>
      <c r="AW21" s="179"/>
    </row>
    <row r="22" spans="1:49" ht="17.25" customHeight="1" x14ac:dyDescent="0.15">
      <c r="A22" s="437"/>
      <c r="B22" s="419"/>
      <c r="C22" s="184"/>
      <c r="D22" s="194" t="s">
        <v>65</v>
      </c>
      <c r="E22" s="184">
        <v>2</v>
      </c>
      <c r="F22" s="101"/>
      <c r="G22" s="77"/>
      <c r="H22" s="102"/>
      <c r="I22" s="79"/>
      <c r="J22" s="101"/>
      <c r="K22" s="71"/>
      <c r="L22" s="102"/>
      <c r="M22" s="72"/>
      <c r="N22" s="101"/>
      <c r="O22" s="71"/>
      <c r="P22" s="102"/>
      <c r="Q22" s="72"/>
      <c r="R22" s="101"/>
      <c r="S22" s="77"/>
      <c r="T22" s="102"/>
      <c r="U22" s="78"/>
      <c r="V22" s="101"/>
      <c r="W22" s="77"/>
      <c r="X22" s="102"/>
      <c r="Y22" s="79"/>
      <c r="Z22" s="101"/>
      <c r="AA22" s="71"/>
      <c r="AB22" s="102"/>
      <c r="AC22" s="72"/>
      <c r="AD22" s="101"/>
      <c r="AE22" s="71"/>
      <c r="AF22" s="102"/>
      <c r="AG22" s="72"/>
      <c r="AH22" s="103"/>
      <c r="AI22" s="77"/>
      <c r="AJ22" s="102"/>
      <c r="AK22" s="79"/>
      <c r="AL22" s="267"/>
      <c r="AM22" s="43"/>
      <c r="AN22" s="44"/>
      <c r="AP22" s="295"/>
      <c r="AQ22" s="274" t="s">
        <v>252</v>
      </c>
      <c r="AS22" s="409"/>
      <c r="AT22" s="176"/>
      <c r="AU22" s="177"/>
      <c r="AV22" s="178"/>
      <c r="AW22" s="179"/>
    </row>
    <row r="23" spans="1:49" ht="17.25" customHeight="1" x14ac:dyDescent="0.15">
      <c r="A23" s="437"/>
      <c r="B23" s="419"/>
      <c r="C23" s="184"/>
      <c r="D23" s="194" t="s">
        <v>151</v>
      </c>
      <c r="E23" s="184">
        <v>2</v>
      </c>
      <c r="F23" s="101"/>
      <c r="G23" s="77"/>
      <c r="H23" s="102"/>
      <c r="I23" s="79"/>
      <c r="J23" s="101"/>
      <c r="K23" s="71"/>
      <c r="L23" s="102"/>
      <c r="M23" s="72"/>
      <c r="N23" s="101"/>
      <c r="O23" s="71"/>
      <c r="P23" s="102"/>
      <c r="Q23" s="72"/>
      <c r="R23" s="101"/>
      <c r="S23" s="77"/>
      <c r="T23" s="102"/>
      <c r="U23" s="78"/>
      <c r="V23" s="101"/>
      <c r="W23" s="77"/>
      <c r="X23" s="102"/>
      <c r="Y23" s="79"/>
      <c r="Z23" s="101"/>
      <c r="AA23" s="71"/>
      <c r="AB23" s="102"/>
      <c r="AC23" s="72"/>
      <c r="AD23" s="101"/>
      <c r="AE23" s="71"/>
      <c r="AF23" s="102"/>
      <c r="AG23" s="72"/>
      <c r="AH23" s="103"/>
      <c r="AI23" s="77"/>
      <c r="AJ23" s="102"/>
      <c r="AK23" s="79"/>
      <c r="AL23" s="267"/>
      <c r="AM23" s="43"/>
      <c r="AN23" s="44"/>
      <c r="AP23" s="297"/>
      <c r="AQ23" s="274" t="s">
        <v>305</v>
      </c>
      <c r="AS23" s="409"/>
      <c r="AT23" s="176"/>
      <c r="AU23" s="177"/>
      <c r="AV23" s="178"/>
      <c r="AW23" s="179"/>
    </row>
    <row r="24" spans="1:49" ht="17.25" customHeight="1" x14ac:dyDescent="0.15">
      <c r="A24" s="437"/>
      <c r="B24" s="419"/>
      <c r="C24" s="184"/>
      <c r="D24" s="194" t="s">
        <v>152</v>
      </c>
      <c r="E24" s="184">
        <v>2</v>
      </c>
      <c r="F24" s="101"/>
      <c r="G24" s="77"/>
      <c r="H24" s="102"/>
      <c r="I24" s="79"/>
      <c r="J24" s="101"/>
      <c r="K24" s="71"/>
      <c r="L24" s="102"/>
      <c r="M24" s="72"/>
      <c r="N24" s="101"/>
      <c r="O24" s="71"/>
      <c r="P24" s="102"/>
      <c r="Q24" s="72"/>
      <c r="R24" s="101"/>
      <c r="S24" s="77"/>
      <c r="T24" s="102"/>
      <c r="U24" s="78"/>
      <c r="V24" s="101"/>
      <c r="W24" s="77"/>
      <c r="X24" s="102"/>
      <c r="Y24" s="79"/>
      <c r="Z24" s="101"/>
      <c r="AA24" s="71"/>
      <c r="AB24" s="102"/>
      <c r="AC24" s="72"/>
      <c r="AD24" s="101"/>
      <c r="AE24" s="71"/>
      <c r="AF24" s="102"/>
      <c r="AG24" s="72"/>
      <c r="AH24" s="103"/>
      <c r="AI24" s="77"/>
      <c r="AJ24" s="102"/>
      <c r="AK24" s="79"/>
      <c r="AL24" s="267"/>
      <c r="AM24" s="43"/>
      <c r="AN24" s="44"/>
      <c r="AP24" s="294"/>
      <c r="AQ24" s="273" t="s">
        <v>245</v>
      </c>
      <c r="AS24" s="409"/>
      <c r="AT24" s="176"/>
      <c r="AU24" s="177"/>
      <c r="AV24" s="178"/>
      <c r="AW24" s="179"/>
    </row>
    <row r="25" spans="1:49" ht="17.25" customHeight="1" x14ac:dyDescent="0.15">
      <c r="A25" s="437"/>
      <c r="B25" s="419"/>
      <c r="C25" s="184"/>
      <c r="D25" s="194" t="s">
        <v>66</v>
      </c>
      <c r="E25" s="184">
        <v>2</v>
      </c>
      <c r="F25" s="101"/>
      <c r="G25" s="77"/>
      <c r="H25" s="102"/>
      <c r="I25" s="79"/>
      <c r="J25" s="101"/>
      <c r="K25" s="71"/>
      <c r="L25" s="102"/>
      <c r="M25" s="72"/>
      <c r="N25" s="101"/>
      <c r="O25" s="71"/>
      <c r="P25" s="102"/>
      <c r="Q25" s="72"/>
      <c r="R25" s="101"/>
      <c r="S25" s="77"/>
      <c r="T25" s="102"/>
      <c r="U25" s="78"/>
      <c r="V25" s="101"/>
      <c r="W25" s="77"/>
      <c r="X25" s="102"/>
      <c r="Y25" s="79"/>
      <c r="Z25" s="101"/>
      <c r="AA25" s="71"/>
      <c r="AB25" s="102"/>
      <c r="AC25" s="72"/>
      <c r="AD25" s="101"/>
      <c r="AE25" s="71"/>
      <c r="AF25" s="102"/>
      <c r="AG25" s="72"/>
      <c r="AH25" s="103"/>
      <c r="AI25" s="77"/>
      <c r="AJ25" s="102"/>
      <c r="AK25" s="79"/>
      <c r="AL25" s="267"/>
      <c r="AM25" s="43"/>
      <c r="AN25" s="44"/>
      <c r="AP25" s="286"/>
      <c r="AQ25" s="273" t="s">
        <v>246</v>
      </c>
      <c r="AS25" s="409"/>
      <c r="AT25" s="176"/>
      <c r="AU25" s="177"/>
      <c r="AV25" s="178"/>
      <c r="AW25" s="179"/>
    </row>
    <row r="26" spans="1:49" ht="17.25" customHeight="1" thickBot="1" x14ac:dyDescent="0.2">
      <c r="A26" s="437"/>
      <c r="B26" s="419"/>
      <c r="C26" s="184"/>
      <c r="D26" s="194" t="s">
        <v>67</v>
      </c>
      <c r="E26" s="184">
        <v>2</v>
      </c>
      <c r="F26" s="107"/>
      <c r="G26" s="77"/>
      <c r="H26" s="102"/>
      <c r="I26" s="79"/>
      <c r="J26" s="101"/>
      <c r="K26" s="71"/>
      <c r="L26" s="102"/>
      <c r="M26" s="72"/>
      <c r="N26" s="101"/>
      <c r="O26" s="71"/>
      <c r="P26" s="102"/>
      <c r="Q26" s="72"/>
      <c r="R26" s="101"/>
      <c r="S26" s="77"/>
      <c r="T26" s="102"/>
      <c r="U26" s="78"/>
      <c r="V26" s="101"/>
      <c r="W26" s="77"/>
      <c r="X26" s="102"/>
      <c r="Y26" s="79"/>
      <c r="Z26" s="101"/>
      <c r="AA26" s="71"/>
      <c r="AB26" s="102"/>
      <c r="AC26" s="72"/>
      <c r="AD26" s="101"/>
      <c r="AE26" s="71"/>
      <c r="AF26" s="102"/>
      <c r="AG26" s="72"/>
      <c r="AH26" s="103"/>
      <c r="AI26" s="77"/>
      <c r="AJ26" s="102"/>
      <c r="AK26" s="79"/>
      <c r="AL26" s="267"/>
      <c r="AM26" s="43"/>
      <c r="AN26" s="44"/>
      <c r="AP26" s="296"/>
      <c r="AQ26" s="273" t="s">
        <v>247</v>
      </c>
      <c r="AS26" s="409"/>
      <c r="AT26" s="176"/>
      <c r="AU26" s="177"/>
      <c r="AV26" s="178"/>
      <c r="AW26" s="179"/>
    </row>
    <row r="27" spans="1:49" ht="17.25" customHeight="1" thickBot="1" x14ac:dyDescent="0.2">
      <c r="A27" s="437"/>
      <c r="B27" s="419"/>
      <c r="C27" s="184"/>
      <c r="D27" s="194" t="s">
        <v>68</v>
      </c>
      <c r="E27" s="184">
        <v>2</v>
      </c>
      <c r="F27" s="264"/>
      <c r="G27" s="263"/>
      <c r="H27" s="102"/>
      <c r="I27" s="79"/>
      <c r="J27" s="101"/>
      <c r="K27" s="71"/>
      <c r="L27" s="102"/>
      <c r="M27" s="72"/>
      <c r="N27" s="101"/>
      <c r="O27" s="71"/>
      <c r="P27" s="102"/>
      <c r="Q27" s="72"/>
      <c r="R27" s="101"/>
      <c r="S27" s="77"/>
      <c r="T27" s="102"/>
      <c r="U27" s="78"/>
      <c r="V27" s="101"/>
      <c r="W27" s="77"/>
      <c r="X27" s="102"/>
      <c r="Y27" s="79"/>
      <c r="Z27" s="101"/>
      <c r="AA27" s="71"/>
      <c r="AB27" s="102"/>
      <c r="AC27" s="72"/>
      <c r="AD27" s="101"/>
      <c r="AE27" s="71"/>
      <c r="AF27" s="102"/>
      <c r="AG27" s="72"/>
      <c r="AH27" s="103"/>
      <c r="AI27" s="77"/>
      <c r="AJ27" s="102"/>
      <c r="AK27" s="79"/>
      <c r="AL27" s="267"/>
      <c r="AM27" s="43"/>
      <c r="AN27" s="44"/>
      <c r="AP27" s="286"/>
      <c r="AQ27" s="309" t="s">
        <v>248</v>
      </c>
      <c r="AS27" s="409"/>
      <c r="AT27" s="176"/>
      <c r="AU27" s="177"/>
      <c r="AV27" s="178"/>
      <c r="AW27" s="179"/>
    </row>
    <row r="28" spans="1:49" ht="17.25" customHeight="1" x14ac:dyDescent="0.15">
      <c r="A28" s="437"/>
      <c r="B28" s="419"/>
      <c r="C28" s="184"/>
      <c r="D28" s="194" t="s">
        <v>69</v>
      </c>
      <c r="E28" s="184">
        <v>2</v>
      </c>
      <c r="F28" s="92"/>
      <c r="G28" s="77"/>
      <c r="H28" s="102"/>
      <c r="I28" s="79"/>
      <c r="J28" s="101"/>
      <c r="K28" s="71"/>
      <c r="L28" s="102"/>
      <c r="M28" s="72"/>
      <c r="N28" s="101"/>
      <c r="O28" s="71"/>
      <c r="P28" s="102"/>
      <c r="Q28" s="72"/>
      <c r="R28" s="101"/>
      <c r="S28" s="77"/>
      <c r="T28" s="102"/>
      <c r="U28" s="78"/>
      <c r="V28" s="101"/>
      <c r="W28" s="77"/>
      <c r="X28" s="102"/>
      <c r="Y28" s="79"/>
      <c r="Z28" s="101"/>
      <c r="AA28" s="71"/>
      <c r="AB28" s="102"/>
      <c r="AC28" s="72"/>
      <c r="AD28" s="101"/>
      <c r="AE28" s="71"/>
      <c r="AF28" s="102"/>
      <c r="AG28" s="72"/>
      <c r="AH28" s="103"/>
      <c r="AI28" s="77"/>
      <c r="AJ28" s="102"/>
      <c r="AK28" s="79"/>
      <c r="AL28" s="267"/>
      <c r="AM28" s="43"/>
      <c r="AN28" s="44"/>
      <c r="AP28" s="297"/>
      <c r="AQ28" s="274" t="s">
        <v>296</v>
      </c>
      <c r="AS28" s="409"/>
      <c r="AT28" s="176"/>
      <c r="AU28" s="177"/>
      <c r="AV28" s="178"/>
      <c r="AW28" s="179"/>
    </row>
    <row r="29" spans="1:49" ht="17.25" customHeight="1" x14ac:dyDescent="0.15">
      <c r="A29" s="437"/>
      <c r="B29" s="419"/>
      <c r="C29" s="184"/>
      <c r="D29" s="194" t="s">
        <v>70</v>
      </c>
      <c r="E29" s="184">
        <v>2</v>
      </c>
      <c r="F29" s="101"/>
      <c r="G29" s="77"/>
      <c r="H29" s="102"/>
      <c r="I29" s="79"/>
      <c r="J29" s="101"/>
      <c r="K29" s="71"/>
      <c r="L29" s="102"/>
      <c r="M29" s="72"/>
      <c r="N29" s="101"/>
      <c r="O29" s="71"/>
      <c r="P29" s="102"/>
      <c r="Q29" s="72"/>
      <c r="R29" s="101"/>
      <c r="S29" s="77"/>
      <c r="T29" s="102"/>
      <c r="U29" s="78"/>
      <c r="V29" s="101"/>
      <c r="W29" s="77"/>
      <c r="X29" s="102"/>
      <c r="Y29" s="79"/>
      <c r="Z29" s="101"/>
      <c r="AA29" s="71"/>
      <c r="AB29" s="102"/>
      <c r="AC29" s="72"/>
      <c r="AD29" s="101"/>
      <c r="AE29" s="71"/>
      <c r="AF29" s="102"/>
      <c r="AG29" s="72"/>
      <c r="AH29" s="103"/>
      <c r="AI29" s="77"/>
      <c r="AJ29" s="102"/>
      <c r="AK29" s="79"/>
      <c r="AL29" s="267"/>
      <c r="AM29" s="43"/>
      <c r="AN29" s="44"/>
      <c r="AO29" s="12"/>
      <c r="AP29" s="297"/>
      <c r="AQ29" s="274" t="s">
        <v>297</v>
      </c>
      <c r="AS29" s="409"/>
      <c r="AT29" s="176"/>
      <c r="AU29" s="177"/>
      <c r="AV29" s="178"/>
      <c r="AW29" s="179"/>
    </row>
    <row r="30" spans="1:49" ht="17.25" customHeight="1" x14ac:dyDescent="0.15">
      <c r="A30" s="437"/>
      <c r="B30" s="419"/>
      <c r="C30" s="184"/>
      <c r="D30" s="194" t="s">
        <v>10</v>
      </c>
      <c r="E30" s="184">
        <v>2</v>
      </c>
      <c r="F30" s="101"/>
      <c r="G30" s="77"/>
      <c r="H30" s="102"/>
      <c r="I30" s="79"/>
      <c r="J30" s="101"/>
      <c r="K30" s="71"/>
      <c r="L30" s="102"/>
      <c r="M30" s="72"/>
      <c r="N30" s="101"/>
      <c r="O30" s="71"/>
      <c r="P30" s="102"/>
      <c r="Q30" s="72"/>
      <c r="R30" s="101"/>
      <c r="S30" s="77"/>
      <c r="T30" s="102"/>
      <c r="U30" s="78"/>
      <c r="V30" s="101"/>
      <c r="W30" s="77"/>
      <c r="X30" s="102"/>
      <c r="Y30" s="79"/>
      <c r="Z30" s="101"/>
      <c r="AA30" s="71"/>
      <c r="AB30" s="102"/>
      <c r="AC30" s="72"/>
      <c r="AD30" s="101"/>
      <c r="AE30" s="71"/>
      <c r="AF30" s="102"/>
      <c r="AG30" s="72"/>
      <c r="AH30" s="103"/>
      <c r="AI30" s="77"/>
      <c r="AJ30" s="102"/>
      <c r="AK30" s="79"/>
      <c r="AL30" s="267"/>
      <c r="AM30" s="43"/>
      <c r="AN30" s="44"/>
      <c r="AP30" s="297"/>
      <c r="AQ30" s="273" t="s">
        <v>298</v>
      </c>
      <c r="AS30" s="409"/>
      <c r="AT30" s="176"/>
      <c r="AU30" s="177"/>
      <c r="AV30" s="178"/>
      <c r="AW30" s="179"/>
    </row>
    <row r="31" spans="1:49" ht="17.25" customHeight="1" x14ac:dyDescent="0.15">
      <c r="A31" s="437"/>
      <c r="B31" s="419"/>
      <c r="C31" s="184"/>
      <c r="D31" s="194" t="s">
        <v>71</v>
      </c>
      <c r="E31" s="184">
        <v>2</v>
      </c>
      <c r="F31" s="101"/>
      <c r="G31" s="77"/>
      <c r="H31" s="102"/>
      <c r="I31" s="79"/>
      <c r="J31" s="101"/>
      <c r="K31" s="71"/>
      <c r="L31" s="102"/>
      <c r="M31" s="72"/>
      <c r="N31" s="101"/>
      <c r="O31" s="71"/>
      <c r="P31" s="102"/>
      <c r="Q31" s="72"/>
      <c r="R31" s="101"/>
      <c r="S31" s="77"/>
      <c r="T31" s="102"/>
      <c r="U31" s="78"/>
      <c r="V31" s="101"/>
      <c r="W31" s="77"/>
      <c r="X31" s="102"/>
      <c r="Y31" s="79"/>
      <c r="Z31" s="101"/>
      <c r="AA31" s="71"/>
      <c r="AB31" s="102"/>
      <c r="AC31" s="72"/>
      <c r="AD31" s="101"/>
      <c r="AE31" s="71"/>
      <c r="AF31" s="102"/>
      <c r="AG31" s="72"/>
      <c r="AH31" s="103"/>
      <c r="AI31" s="77"/>
      <c r="AJ31" s="102"/>
      <c r="AK31" s="79"/>
      <c r="AL31" s="267"/>
      <c r="AM31" s="43"/>
      <c r="AN31" s="44"/>
      <c r="AP31" s="297"/>
      <c r="AQ31" s="293" t="s">
        <v>299</v>
      </c>
      <c r="AS31" s="409"/>
      <c r="AT31" s="176"/>
      <c r="AU31" s="177"/>
      <c r="AV31" s="178"/>
      <c r="AW31" s="179"/>
    </row>
    <row r="32" spans="1:49" ht="17.25" customHeight="1" thickBot="1" x14ac:dyDescent="0.2">
      <c r="A32" s="438"/>
      <c r="B32" s="420"/>
      <c r="C32" s="191"/>
      <c r="D32" s="195" t="s">
        <v>72</v>
      </c>
      <c r="E32" s="191">
        <v>2</v>
      </c>
      <c r="F32" s="86"/>
      <c r="G32" s="77"/>
      <c r="H32" s="87"/>
      <c r="I32" s="79"/>
      <c r="J32" s="101"/>
      <c r="K32" s="71"/>
      <c r="L32" s="102"/>
      <c r="M32" s="72"/>
      <c r="N32" s="101"/>
      <c r="O32" s="71"/>
      <c r="P32" s="102"/>
      <c r="Q32" s="72"/>
      <c r="R32" s="103"/>
      <c r="S32" s="77"/>
      <c r="T32" s="87"/>
      <c r="U32" s="78"/>
      <c r="V32" s="101"/>
      <c r="W32" s="77"/>
      <c r="X32" s="102"/>
      <c r="Y32" s="79"/>
      <c r="Z32" s="101"/>
      <c r="AA32" s="71"/>
      <c r="AB32" s="102"/>
      <c r="AC32" s="72"/>
      <c r="AD32" s="101"/>
      <c r="AE32" s="71"/>
      <c r="AF32" s="102"/>
      <c r="AG32" s="72"/>
      <c r="AH32" s="103"/>
      <c r="AI32" s="77"/>
      <c r="AJ32" s="102"/>
      <c r="AK32" s="79"/>
      <c r="AL32" s="267"/>
      <c r="AM32" s="43"/>
      <c r="AN32" s="44"/>
      <c r="AP32" s="286"/>
      <c r="AQ32" s="307" t="s">
        <v>300</v>
      </c>
      <c r="AS32" s="411"/>
      <c r="AT32" s="155">
        <v>250228100003</v>
      </c>
      <c r="AU32" s="122" t="str">
        <f>D32</f>
        <v>エネルギー工学論</v>
      </c>
      <c r="AV32" s="148"/>
      <c r="AW32" s="149"/>
    </row>
    <row r="33" spans="1:49" ht="17.25" customHeight="1" thickBot="1" x14ac:dyDescent="0.2">
      <c r="A33" s="325" t="s">
        <v>12</v>
      </c>
      <c r="B33" s="326"/>
      <c r="C33" s="326"/>
      <c r="D33" s="326"/>
      <c r="E33" s="326"/>
      <c r="F33" s="73"/>
      <c r="G33" s="257">
        <f>SUM(G17:G32)</f>
        <v>0</v>
      </c>
      <c r="H33" s="74"/>
      <c r="I33" s="257">
        <f>SUM(I17:I32)</f>
        <v>0</v>
      </c>
      <c r="J33" s="73"/>
      <c r="K33" s="257">
        <f>SUM(K17:K32)</f>
        <v>0</v>
      </c>
      <c r="L33" s="74"/>
      <c r="M33" s="257">
        <f>SUM(M17:M32)</f>
        <v>0</v>
      </c>
      <c r="N33" s="73"/>
      <c r="O33" s="257">
        <f>SUM(O17:O32)</f>
        <v>0</v>
      </c>
      <c r="P33" s="74"/>
      <c r="Q33" s="257">
        <f>SUM(Q17:Q32)</f>
        <v>0</v>
      </c>
      <c r="R33" s="73"/>
      <c r="S33" s="257">
        <f>SUM(S17:S32)</f>
        <v>0</v>
      </c>
      <c r="T33" s="74"/>
      <c r="U33" s="257">
        <f>SUM(U17:U32)</f>
        <v>0</v>
      </c>
      <c r="V33" s="73"/>
      <c r="W33" s="257">
        <f>SUM(W17:W32)</f>
        <v>0</v>
      </c>
      <c r="X33" s="74"/>
      <c r="Y33" s="257">
        <f>SUM(Y17:Y32)</f>
        <v>0</v>
      </c>
      <c r="Z33" s="73"/>
      <c r="AA33" s="257">
        <f>SUM(AA17:AA32)</f>
        <v>0</v>
      </c>
      <c r="AB33" s="74"/>
      <c r="AC33" s="257">
        <f>SUM(AC17:AC32)</f>
        <v>0</v>
      </c>
      <c r="AD33" s="73"/>
      <c r="AE33" s="257">
        <f>SUM(AE17:AE32)</f>
        <v>0</v>
      </c>
      <c r="AF33" s="74"/>
      <c r="AG33" s="257">
        <f>SUM(AG17:AG32)</f>
        <v>0</v>
      </c>
      <c r="AH33" s="73"/>
      <c r="AI33" s="257">
        <f>SUM(AI17:AI32)</f>
        <v>0</v>
      </c>
      <c r="AJ33" s="74"/>
      <c r="AK33" s="265">
        <f>SUM(AK17:AK32)</f>
        <v>0</v>
      </c>
      <c r="AL33" s="115">
        <f>SUM(F33,H33,J33,L33,N33,P33,R33,T33,V33,X33,Z33,AB33,AD33,AF33,AH33,AJ33)</f>
        <v>0</v>
      </c>
      <c r="AM33" s="15">
        <v>18</v>
      </c>
      <c r="AN33" s="240">
        <f>SUM(G33,I33,K33,M33,O33,Q33,S33,U33,W33,Y33,AA33,AC33,AE33,AG33,AI33,AK33)</f>
        <v>0</v>
      </c>
      <c r="AP33" s="292"/>
      <c r="AQ33" s="292" t="s">
        <v>225</v>
      </c>
      <c r="AS33" s="9"/>
      <c r="AU33" s="16"/>
    </row>
    <row r="34" spans="1:49" s="12" customFormat="1" ht="17.25" customHeight="1" thickBot="1" x14ac:dyDescent="0.2">
      <c r="A34" s="11"/>
      <c r="B34" s="11"/>
      <c r="C34" s="5"/>
      <c r="D34" s="1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9"/>
      <c r="AP34" s="292"/>
      <c r="AQ34" s="292" t="s">
        <v>217</v>
      </c>
      <c r="AS34" s="124"/>
      <c r="AT34" s="117"/>
      <c r="AU34" s="16"/>
      <c r="AV34" s="143"/>
      <c r="AW34" s="143"/>
    </row>
    <row r="35" spans="1:49" ht="17.25" customHeight="1" x14ac:dyDescent="0.15">
      <c r="A35" s="397" t="s">
        <v>157</v>
      </c>
      <c r="B35" s="399" t="s">
        <v>154</v>
      </c>
      <c r="C35" s="188" t="s">
        <v>150</v>
      </c>
      <c r="D35" s="189" t="s">
        <v>75</v>
      </c>
      <c r="E35" s="180">
        <v>2</v>
      </c>
      <c r="F35" s="83"/>
      <c r="G35" s="65"/>
      <c r="H35" s="84"/>
      <c r="I35" s="66"/>
      <c r="J35" s="85"/>
      <c r="K35" s="65"/>
      <c r="L35" s="84"/>
      <c r="M35" s="65"/>
      <c r="N35" s="83"/>
      <c r="O35" s="65"/>
      <c r="P35" s="84"/>
      <c r="Q35" s="67"/>
      <c r="R35" s="83"/>
      <c r="S35" s="65"/>
      <c r="T35" s="84"/>
      <c r="U35" s="66"/>
      <c r="V35" s="83"/>
      <c r="W35" s="65"/>
      <c r="X35" s="84"/>
      <c r="Y35" s="66"/>
      <c r="Z35" s="85"/>
      <c r="AA35" s="65"/>
      <c r="AB35" s="84"/>
      <c r="AC35" s="65"/>
      <c r="AD35" s="83"/>
      <c r="AE35" s="65"/>
      <c r="AF35" s="84"/>
      <c r="AG35" s="67"/>
      <c r="AH35" s="83"/>
      <c r="AI35" s="65"/>
      <c r="AJ35" s="84"/>
      <c r="AK35" s="67"/>
      <c r="AL35" s="266"/>
      <c r="AM35" s="41"/>
      <c r="AN35" s="42"/>
      <c r="AP35" s="292"/>
      <c r="AQ35" s="292" t="s">
        <v>253</v>
      </c>
      <c r="AS35" s="412" t="s">
        <v>74</v>
      </c>
      <c r="AT35" s="153">
        <v>251328000009</v>
      </c>
      <c r="AU35" s="121" t="str">
        <f>D35</f>
        <v>化学工学量論</v>
      </c>
      <c r="AV35" s="144"/>
      <c r="AW35" s="145"/>
    </row>
    <row r="36" spans="1:49" ht="17.25" customHeight="1" x14ac:dyDescent="0.15">
      <c r="A36" s="398"/>
      <c r="B36" s="400"/>
      <c r="C36" s="191" t="s">
        <v>150</v>
      </c>
      <c r="D36" s="194" t="s">
        <v>76</v>
      </c>
      <c r="E36" s="184">
        <v>2</v>
      </c>
      <c r="F36" s="86"/>
      <c r="G36" s="68"/>
      <c r="H36" s="87"/>
      <c r="I36" s="69"/>
      <c r="J36" s="88"/>
      <c r="K36" s="68"/>
      <c r="L36" s="87"/>
      <c r="M36" s="68"/>
      <c r="N36" s="86"/>
      <c r="O36" s="68"/>
      <c r="P36" s="87"/>
      <c r="Q36" s="70"/>
      <c r="R36" s="86"/>
      <c r="S36" s="68"/>
      <c r="T36" s="87"/>
      <c r="U36" s="69"/>
      <c r="V36" s="101"/>
      <c r="W36" s="71"/>
      <c r="X36" s="102"/>
      <c r="Y36" s="72"/>
      <c r="Z36" s="103"/>
      <c r="AA36" s="71"/>
      <c r="AB36" s="102"/>
      <c r="AC36" s="71"/>
      <c r="AD36" s="101"/>
      <c r="AE36" s="71"/>
      <c r="AF36" s="102"/>
      <c r="AG36" s="80"/>
      <c r="AH36" s="101"/>
      <c r="AI36" s="71"/>
      <c r="AJ36" s="102"/>
      <c r="AK36" s="80"/>
      <c r="AL36" s="267"/>
      <c r="AM36" s="52"/>
      <c r="AN36" s="53"/>
      <c r="AP36" s="292"/>
      <c r="AQ36" s="292" t="s">
        <v>254</v>
      </c>
      <c r="AS36" s="413"/>
      <c r="AT36" s="154">
        <v>251328000010</v>
      </c>
      <c r="AU36" s="120" t="str">
        <f>D36</f>
        <v>化工熱力学</v>
      </c>
      <c r="AV36" s="146"/>
      <c r="AW36" s="147"/>
    </row>
    <row r="37" spans="1:49" ht="17.25" customHeight="1" thickBot="1" x14ac:dyDescent="0.2">
      <c r="A37" s="398"/>
      <c r="B37" s="401"/>
      <c r="C37" s="186" t="s">
        <v>150</v>
      </c>
      <c r="D37" s="196" t="s">
        <v>77</v>
      </c>
      <c r="E37" s="186">
        <v>2</v>
      </c>
      <c r="F37" s="86"/>
      <c r="G37" s="68"/>
      <c r="H37" s="87"/>
      <c r="I37" s="69"/>
      <c r="J37" s="88"/>
      <c r="K37" s="68"/>
      <c r="L37" s="87"/>
      <c r="M37" s="68"/>
      <c r="N37" s="86"/>
      <c r="O37" s="68"/>
      <c r="P37" s="105"/>
      <c r="Q37" s="70"/>
      <c r="R37" s="86"/>
      <c r="S37" s="68"/>
      <c r="T37" s="87"/>
      <c r="U37" s="69"/>
      <c r="V37" s="101"/>
      <c r="W37" s="71"/>
      <c r="X37" s="102"/>
      <c r="Y37" s="72"/>
      <c r="Z37" s="103"/>
      <c r="AA37" s="71"/>
      <c r="AB37" s="102"/>
      <c r="AC37" s="71"/>
      <c r="AD37" s="101"/>
      <c r="AE37" s="71"/>
      <c r="AF37" s="105"/>
      <c r="AG37" s="80"/>
      <c r="AH37" s="101"/>
      <c r="AI37" s="71"/>
      <c r="AJ37" s="102"/>
      <c r="AK37" s="80"/>
      <c r="AL37" s="267"/>
      <c r="AM37" s="52"/>
      <c r="AN37" s="53"/>
      <c r="AP37" s="292"/>
      <c r="AQ37" s="288" t="s">
        <v>255</v>
      </c>
      <c r="AS37" s="414"/>
      <c r="AT37" s="155">
        <v>250092800011</v>
      </c>
      <c r="AU37" s="122" t="str">
        <f>D37</f>
        <v>移動現象基礎</v>
      </c>
      <c r="AV37" s="148"/>
      <c r="AW37" s="149"/>
    </row>
    <row r="38" spans="1:49" ht="17.25" customHeight="1" thickBot="1" x14ac:dyDescent="0.2">
      <c r="A38" s="325" t="s">
        <v>12</v>
      </c>
      <c r="B38" s="326"/>
      <c r="C38" s="326"/>
      <c r="D38" s="326"/>
      <c r="E38" s="326"/>
      <c r="F38" s="73"/>
      <c r="G38" s="257">
        <f>SUM(G35:G37)</f>
        <v>0</v>
      </c>
      <c r="H38" s="74"/>
      <c r="I38" s="257">
        <f>SUM(I35:I37)</f>
        <v>0</v>
      </c>
      <c r="J38" s="73"/>
      <c r="K38" s="257">
        <f>SUM(K35:K37)</f>
        <v>0</v>
      </c>
      <c r="L38" s="74"/>
      <c r="M38" s="257">
        <f>SUM(M35:M37)</f>
        <v>0</v>
      </c>
      <c r="N38" s="73"/>
      <c r="O38" s="257">
        <f>SUM(O35:O37)</f>
        <v>0</v>
      </c>
      <c r="P38" s="74"/>
      <c r="Q38" s="257">
        <f>SUM(Q35:Q37)</f>
        <v>0</v>
      </c>
      <c r="R38" s="91"/>
      <c r="S38" s="257">
        <f>SUM(S35:S37)</f>
        <v>0</v>
      </c>
      <c r="T38" s="74"/>
      <c r="U38" s="257">
        <f>SUM(U35:U37)</f>
        <v>0</v>
      </c>
      <c r="V38" s="73"/>
      <c r="W38" s="257">
        <f>SUM(W35:W37)</f>
        <v>0</v>
      </c>
      <c r="X38" s="74"/>
      <c r="Y38" s="257">
        <f>SUM(Y35:Y37)</f>
        <v>0</v>
      </c>
      <c r="Z38" s="73"/>
      <c r="AA38" s="257">
        <f>SUM(AA35:AA37)</f>
        <v>0</v>
      </c>
      <c r="AB38" s="74"/>
      <c r="AC38" s="257">
        <f>SUM(AC35:AC37)</f>
        <v>0</v>
      </c>
      <c r="AD38" s="73"/>
      <c r="AE38" s="257">
        <f>SUM(AE35:AE37)</f>
        <v>0</v>
      </c>
      <c r="AF38" s="74"/>
      <c r="AG38" s="257">
        <f>SUM(AG35:AG37)</f>
        <v>0</v>
      </c>
      <c r="AH38" s="73"/>
      <c r="AI38" s="257">
        <f>SUM(AI35:AI37)</f>
        <v>0</v>
      </c>
      <c r="AJ38" s="74"/>
      <c r="AK38" s="265">
        <f>SUM(AK35:AK37)</f>
        <v>0</v>
      </c>
      <c r="AL38" s="115">
        <f>SUM(F38,H38,J38,L38,N38,P38,R38,T38,V38,X38,Z38,AB38,AD38,AF38,AH38,AJ38)</f>
        <v>0</v>
      </c>
      <c r="AM38" s="15">
        <v>6</v>
      </c>
      <c r="AN38" s="240">
        <f>SUM(G38,I38,K38,M38,O38,Q38,S38,U38,W38,Y38,AA38,AC38,AE38,AG38,AI38,AK38)</f>
        <v>0</v>
      </c>
      <c r="AP38" s="292"/>
      <c r="AQ38" s="288" t="s">
        <v>256</v>
      </c>
      <c r="AS38" s="9"/>
      <c r="AU38" s="16"/>
    </row>
    <row r="39" spans="1:49" s="12" customFormat="1" ht="17.25" customHeight="1" thickBot="1" x14ac:dyDescent="0.2">
      <c r="A39" s="11"/>
      <c r="B39" s="11"/>
      <c r="C39" s="5"/>
      <c r="D39" s="13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9"/>
      <c r="AP39" s="292"/>
      <c r="AQ39" s="288" t="s">
        <v>257</v>
      </c>
      <c r="AS39" s="124"/>
      <c r="AT39" s="117"/>
      <c r="AU39" s="16"/>
      <c r="AV39" s="143"/>
      <c r="AW39" s="143"/>
    </row>
    <row r="40" spans="1:49" ht="17.25" customHeight="1" x14ac:dyDescent="0.15">
      <c r="A40" s="415" t="s">
        <v>157</v>
      </c>
      <c r="B40" s="418" t="s">
        <v>108</v>
      </c>
      <c r="C40" s="188" t="s">
        <v>150</v>
      </c>
      <c r="D40" s="189" t="s">
        <v>79</v>
      </c>
      <c r="E40" s="199">
        <v>2</v>
      </c>
      <c r="F40" s="83"/>
      <c r="G40" s="65"/>
      <c r="H40" s="84"/>
      <c r="I40" s="67"/>
      <c r="J40" s="83"/>
      <c r="K40" s="65"/>
      <c r="L40" s="84"/>
      <c r="M40" s="66"/>
      <c r="N40" s="83"/>
      <c r="O40" s="65"/>
      <c r="P40" s="84"/>
      <c r="Q40" s="67"/>
      <c r="R40" s="83"/>
      <c r="S40" s="65"/>
      <c r="T40" s="84"/>
      <c r="U40" s="66"/>
      <c r="V40" s="83"/>
      <c r="W40" s="65"/>
      <c r="X40" s="84"/>
      <c r="Y40" s="67"/>
      <c r="Z40" s="83"/>
      <c r="AA40" s="65"/>
      <c r="AB40" s="84"/>
      <c r="AC40" s="66"/>
      <c r="AD40" s="83"/>
      <c r="AE40" s="65"/>
      <c r="AF40" s="84"/>
      <c r="AG40" s="67"/>
      <c r="AH40" s="83"/>
      <c r="AI40" s="65"/>
      <c r="AJ40" s="84"/>
      <c r="AK40" s="67"/>
      <c r="AL40" s="266"/>
      <c r="AM40" s="41"/>
      <c r="AN40" s="42"/>
      <c r="AP40" s="293"/>
      <c r="AQ40" s="271"/>
      <c r="AS40" s="402" t="s">
        <v>78</v>
      </c>
      <c r="AT40" s="156">
        <v>250092800001</v>
      </c>
      <c r="AU40" s="121" t="str">
        <f t="shared" ref="AU40:AU47" si="1">D40</f>
        <v>物理化学基礎</v>
      </c>
      <c r="AV40" s="144"/>
      <c r="AW40" s="145"/>
    </row>
    <row r="41" spans="1:49" ht="17.25" customHeight="1" x14ac:dyDescent="0.15">
      <c r="A41" s="416"/>
      <c r="B41" s="419"/>
      <c r="C41" s="191" t="s">
        <v>150</v>
      </c>
      <c r="D41" s="194" t="s">
        <v>80</v>
      </c>
      <c r="E41" s="200">
        <v>2</v>
      </c>
      <c r="F41" s="101"/>
      <c r="G41" s="71"/>
      <c r="H41" s="102"/>
      <c r="I41" s="80"/>
      <c r="J41" s="101"/>
      <c r="K41" s="71"/>
      <c r="L41" s="102"/>
      <c r="M41" s="72"/>
      <c r="N41" s="101"/>
      <c r="O41" s="71"/>
      <c r="P41" s="102"/>
      <c r="Q41" s="80"/>
      <c r="R41" s="101"/>
      <c r="S41" s="71"/>
      <c r="T41" s="102"/>
      <c r="U41" s="72"/>
      <c r="V41" s="101"/>
      <c r="W41" s="71"/>
      <c r="X41" s="102"/>
      <c r="Y41" s="80"/>
      <c r="Z41" s="101"/>
      <c r="AA41" s="71"/>
      <c r="AB41" s="102"/>
      <c r="AC41" s="72"/>
      <c r="AD41" s="101"/>
      <c r="AE41" s="71"/>
      <c r="AF41" s="102"/>
      <c r="AG41" s="80"/>
      <c r="AH41" s="101"/>
      <c r="AI41" s="71"/>
      <c r="AJ41" s="102"/>
      <c r="AK41" s="80"/>
      <c r="AL41" s="267"/>
      <c r="AM41" s="43"/>
      <c r="AN41" s="44"/>
      <c r="AP41" s="286"/>
      <c r="AQ41" s="293" t="s">
        <v>226</v>
      </c>
      <c r="AS41" s="403"/>
      <c r="AT41" s="119">
        <v>250092800002</v>
      </c>
      <c r="AU41" s="120" t="str">
        <f t="shared" si="1"/>
        <v>有機化学基礎</v>
      </c>
      <c r="AV41" s="146"/>
      <c r="AW41" s="147"/>
    </row>
    <row r="42" spans="1:49" ht="17.25" customHeight="1" x14ac:dyDescent="0.15">
      <c r="A42" s="416"/>
      <c r="B42" s="419"/>
      <c r="C42" s="191" t="s">
        <v>150</v>
      </c>
      <c r="D42" s="194" t="s">
        <v>81</v>
      </c>
      <c r="E42" s="200">
        <v>2</v>
      </c>
      <c r="F42" s="101"/>
      <c r="G42" s="71"/>
      <c r="H42" s="102"/>
      <c r="I42" s="80"/>
      <c r="J42" s="101"/>
      <c r="K42" s="71"/>
      <c r="L42" s="102"/>
      <c r="M42" s="72"/>
      <c r="N42" s="101"/>
      <c r="O42" s="71"/>
      <c r="P42" s="105"/>
      <c r="Q42" s="80"/>
      <c r="R42" s="101"/>
      <c r="S42" s="71"/>
      <c r="T42" s="102"/>
      <c r="U42" s="72"/>
      <c r="V42" s="101"/>
      <c r="W42" s="71"/>
      <c r="X42" s="102"/>
      <c r="Y42" s="80"/>
      <c r="Z42" s="101"/>
      <c r="AA42" s="71"/>
      <c r="AB42" s="102"/>
      <c r="AC42" s="72"/>
      <c r="AD42" s="101"/>
      <c r="AE42" s="71"/>
      <c r="AF42" s="105"/>
      <c r="AG42" s="80"/>
      <c r="AH42" s="101"/>
      <c r="AI42" s="71"/>
      <c r="AJ42" s="102"/>
      <c r="AK42" s="80"/>
      <c r="AL42" s="267"/>
      <c r="AM42" s="52"/>
      <c r="AN42" s="53"/>
      <c r="AP42" s="274"/>
      <c r="AQ42" s="274" t="s">
        <v>258</v>
      </c>
      <c r="AS42" s="403"/>
      <c r="AT42" s="119">
        <v>250092800003</v>
      </c>
      <c r="AU42" s="120" t="str">
        <f t="shared" si="1"/>
        <v>無機化学基礎</v>
      </c>
      <c r="AV42" s="146"/>
      <c r="AW42" s="151"/>
    </row>
    <row r="43" spans="1:49" ht="17.25" customHeight="1" x14ac:dyDescent="0.15">
      <c r="A43" s="416"/>
      <c r="B43" s="419"/>
      <c r="C43" s="191"/>
      <c r="D43" s="194" t="s">
        <v>82</v>
      </c>
      <c r="E43" s="200">
        <v>2</v>
      </c>
      <c r="F43" s="101"/>
      <c r="G43" s="71"/>
      <c r="H43" s="102"/>
      <c r="I43" s="80"/>
      <c r="J43" s="101"/>
      <c r="K43" s="71"/>
      <c r="L43" s="102"/>
      <c r="M43" s="72"/>
      <c r="N43" s="106"/>
      <c r="O43" s="71"/>
      <c r="P43" s="102"/>
      <c r="Q43" s="80"/>
      <c r="R43" s="101"/>
      <c r="S43" s="71"/>
      <c r="T43" s="102"/>
      <c r="U43" s="72"/>
      <c r="V43" s="101"/>
      <c r="W43" s="71"/>
      <c r="X43" s="102"/>
      <c r="Y43" s="80"/>
      <c r="Z43" s="101"/>
      <c r="AA43" s="71"/>
      <c r="AB43" s="102"/>
      <c r="AC43" s="72"/>
      <c r="AD43" s="106"/>
      <c r="AE43" s="71"/>
      <c r="AF43" s="102"/>
      <c r="AG43" s="80"/>
      <c r="AH43" s="101"/>
      <c r="AI43" s="71"/>
      <c r="AJ43" s="102"/>
      <c r="AK43" s="80"/>
      <c r="AL43" s="267"/>
      <c r="AM43" s="52"/>
      <c r="AN43" s="53"/>
      <c r="AP43" s="273"/>
      <c r="AQ43" s="273" t="s">
        <v>259</v>
      </c>
      <c r="AS43" s="403"/>
      <c r="AT43" s="154">
        <v>251328000007</v>
      </c>
      <c r="AU43" s="120" t="str">
        <f t="shared" si="1"/>
        <v>量子化学</v>
      </c>
      <c r="AV43" s="146"/>
      <c r="AW43" s="151"/>
    </row>
    <row r="44" spans="1:49" ht="17.25" customHeight="1" x14ac:dyDescent="0.15">
      <c r="A44" s="416"/>
      <c r="B44" s="419"/>
      <c r="C44" s="191"/>
      <c r="D44" s="194" t="s">
        <v>83</v>
      </c>
      <c r="E44" s="200">
        <v>2</v>
      </c>
      <c r="F44" s="101"/>
      <c r="G44" s="71"/>
      <c r="H44" s="102"/>
      <c r="I44" s="80"/>
      <c r="J44" s="101"/>
      <c r="K44" s="71"/>
      <c r="L44" s="102"/>
      <c r="M44" s="72"/>
      <c r="N44" s="101"/>
      <c r="O44" s="71"/>
      <c r="P44" s="102"/>
      <c r="Q44" s="80"/>
      <c r="R44" s="101"/>
      <c r="S44" s="71"/>
      <c r="T44" s="102"/>
      <c r="U44" s="72"/>
      <c r="V44" s="101"/>
      <c r="W44" s="71"/>
      <c r="X44" s="102"/>
      <c r="Y44" s="80"/>
      <c r="Z44" s="101"/>
      <c r="AA44" s="71"/>
      <c r="AB44" s="102"/>
      <c r="AC44" s="72"/>
      <c r="AD44" s="101"/>
      <c r="AE44" s="71"/>
      <c r="AF44" s="102"/>
      <c r="AG44" s="80"/>
      <c r="AH44" s="101"/>
      <c r="AI44" s="71"/>
      <c r="AJ44" s="102"/>
      <c r="AK44" s="80"/>
      <c r="AL44" s="267"/>
      <c r="AM44" s="52"/>
      <c r="AN44" s="53"/>
      <c r="AP44" s="293"/>
      <c r="AQ44" s="293" t="s">
        <v>260</v>
      </c>
      <c r="AS44" s="403"/>
      <c r="AT44" s="154">
        <v>251328000011</v>
      </c>
      <c r="AU44" s="120" t="str">
        <f t="shared" si="1"/>
        <v>有機化学</v>
      </c>
      <c r="AV44" s="146"/>
      <c r="AW44" s="151"/>
    </row>
    <row r="45" spans="1:49" ht="17.25" customHeight="1" x14ac:dyDescent="0.15">
      <c r="A45" s="416"/>
      <c r="B45" s="419"/>
      <c r="C45" s="191" t="s">
        <v>150</v>
      </c>
      <c r="D45" s="194" t="s">
        <v>84</v>
      </c>
      <c r="E45" s="200">
        <v>2</v>
      </c>
      <c r="F45" s="101"/>
      <c r="G45" s="71"/>
      <c r="H45" s="102"/>
      <c r="I45" s="80"/>
      <c r="J45" s="101"/>
      <c r="K45" s="71"/>
      <c r="L45" s="102"/>
      <c r="M45" s="72"/>
      <c r="N45" s="106"/>
      <c r="O45" s="71"/>
      <c r="P45" s="102"/>
      <c r="Q45" s="80"/>
      <c r="R45" s="101"/>
      <c r="S45" s="71"/>
      <c r="T45" s="102"/>
      <c r="U45" s="72"/>
      <c r="V45" s="101"/>
      <c r="W45" s="71"/>
      <c r="X45" s="102"/>
      <c r="Y45" s="80"/>
      <c r="Z45" s="101"/>
      <c r="AA45" s="71"/>
      <c r="AB45" s="102"/>
      <c r="AC45" s="72"/>
      <c r="AD45" s="106"/>
      <c r="AE45" s="71"/>
      <c r="AF45" s="102"/>
      <c r="AG45" s="80"/>
      <c r="AH45" s="101"/>
      <c r="AI45" s="71"/>
      <c r="AJ45" s="102"/>
      <c r="AK45" s="80"/>
      <c r="AL45" s="267"/>
      <c r="AM45" s="52"/>
      <c r="AN45" s="53"/>
      <c r="AP45" s="293"/>
      <c r="AQ45" s="293" t="s">
        <v>261</v>
      </c>
      <c r="AS45" s="403"/>
      <c r="AT45" s="154">
        <v>250092800018</v>
      </c>
      <c r="AU45" s="120" t="str">
        <f t="shared" si="1"/>
        <v>無機化学</v>
      </c>
      <c r="AV45" s="146"/>
      <c r="AW45" s="151"/>
    </row>
    <row r="46" spans="1:49" ht="17.25" customHeight="1" x14ac:dyDescent="0.15">
      <c r="A46" s="416"/>
      <c r="B46" s="419"/>
      <c r="C46" s="191"/>
      <c r="D46" s="194" t="s">
        <v>85</v>
      </c>
      <c r="E46" s="200">
        <v>2</v>
      </c>
      <c r="F46" s="101"/>
      <c r="G46" s="71"/>
      <c r="H46" s="102"/>
      <c r="I46" s="80"/>
      <c r="J46" s="101"/>
      <c r="K46" s="71"/>
      <c r="L46" s="102"/>
      <c r="M46" s="72"/>
      <c r="N46" s="101"/>
      <c r="O46" s="71"/>
      <c r="P46" s="102"/>
      <c r="Q46" s="80"/>
      <c r="R46" s="101"/>
      <c r="S46" s="71"/>
      <c r="T46" s="102"/>
      <c r="U46" s="72"/>
      <c r="V46" s="101"/>
      <c r="W46" s="71"/>
      <c r="X46" s="102"/>
      <c r="Y46" s="80"/>
      <c r="Z46" s="101"/>
      <c r="AA46" s="71"/>
      <c r="AB46" s="102"/>
      <c r="AC46" s="72"/>
      <c r="AD46" s="101"/>
      <c r="AE46" s="71"/>
      <c r="AF46" s="102"/>
      <c r="AG46" s="80"/>
      <c r="AH46" s="101"/>
      <c r="AI46" s="71"/>
      <c r="AJ46" s="102"/>
      <c r="AK46" s="80"/>
      <c r="AL46" s="267"/>
      <c r="AM46" s="52"/>
      <c r="AN46" s="53"/>
      <c r="AP46" s="293"/>
      <c r="AQ46" s="293" t="s">
        <v>262</v>
      </c>
      <c r="AS46" s="403"/>
      <c r="AT46" s="154">
        <v>250092800014</v>
      </c>
      <c r="AU46" s="120" t="str">
        <f t="shared" si="1"/>
        <v>分析化学</v>
      </c>
      <c r="AV46" s="146"/>
      <c r="AW46" s="151"/>
    </row>
    <row r="47" spans="1:49" ht="17.25" customHeight="1" thickBot="1" x14ac:dyDescent="0.2">
      <c r="A47" s="417"/>
      <c r="B47" s="420"/>
      <c r="C47" s="186" t="s">
        <v>150</v>
      </c>
      <c r="D47" s="196" t="s">
        <v>86</v>
      </c>
      <c r="E47" s="201">
        <v>2</v>
      </c>
      <c r="F47" s="95"/>
      <c r="G47" s="96"/>
      <c r="H47" s="97"/>
      <c r="I47" s="100"/>
      <c r="J47" s="95"/>
      <c r="K47" s="96"/>
      <c r="L47" s="97"/>
      <c r="M47" s="98"/>
      <c r="N47" s="95"/>
      <c r="O47" s="96"/>
      <c r="P47" s="97"/>
      <c r="Q47" s="100"/>
      <c r="R47" s="95"/>
      <c r="S47" s="96"/>
      <c r="T47" s="97"/>
      <c r="U47" s="98"/>
      <c r="V47" s="95"/>
      <c r="W47" s="96"/>
      <c r="X47" s="97"/>
      <c r="Y47" s="100"/>
      <c r="Z47" s="95"/>
      <c r="AA47" s="96"/>
      <c r="AB47" s="97"/>
      <c r="AC47" s="98"/>
      <c r="AD47" s="95"/>
      <c r="AE47" s="96"/>
      <c r="AF47" s="97"/>
      <c r="AG47" s="100"/>
      <c r="AH47" s="95"/>
      <c r="AI47" s="96"/>
      <c r="AJ47" s="97"/>
      <c r="AK47" s="100"/>
      <c r="AL47" s="268"/>
      <c r="AM47" s="54"/>
      <c r="AN47" s="55"/>
      <c r="AP47" s="293"/>
      <c r="AQ47" s="293" t="s">
        <v>263</v>
      </c>
      <c r="AS47" s="404"/>
      <c r="AT47" s="155">
        <v>251328000012</v>
      </c>
      <c r="AU47" s="122" t="str">
        <f t="shared" si="1"/>
        <v>機器分析基礎</v>
      </c>
      <c r="AV47" s="148"/>
      <c r="AW47" s="152"/>
    </row>
    <row r="48" spans="1:49" ht="17.25" customHeight="1" thickBot="1" x14ac:dyDescent="0.2">
      <c r="A48" s="325" t="s">
        <v>12</v>
      </c>
      <c r="B48" s="326"/>
      <c r="C48" s="326"/>
      <c r="D48" s="326"/>
      <c r="E48" s="439"/>
      <c r="F48" s="73"/>
      <c r="G48" s="257">
        <f>SUM(G40:G47)</f>
        <v>0</v>
      </c>
      <c r="H48" s="74"/>
      <c r="I48" s="257">
        <f>SUM(I40:I47)</f>
        <v>0</v>
      </c>
      <c r="J48" s="73"/>
      <c r="K48" s="257">
        <f>SUM(K40:K47)</f>
        <v>0</v>
      </c>
      <c r="L48" s="74"/>
      <c r="M48" s="257">
        <f>SUM(M40:M47)</f>
        <v>0</v>
      </c>
      <c r="N48" s="73"/>
      <c r="O48" s="257">
        <f>SUM(O40:O47)</f>
        <v>0</v>
      </c>
      <c r="P48" s="74"/>
      <c r="Q48" s="257">
        <f>SUM(Q40:Q47)</f>
        <v>0</v>
      </c>
      <c r="R48" s="73"/>
      <c r="S48" s="257">
        <f>SUM(S40:S47)</f>
        <v>0</v>
      </c>
      <c r="T48" s="74"/>
      <c r="U48" s="257">
        <f>SUM(U40:U47)</f>
        <v>0</v>
      </c>
      <c r="V48" s="73"/>
      <c r="W48" s="257">
        <f>SUM(W40:W47)</f>
        <v>0</v>
      </c>
      <c r="X48" s="74"/>
      <c r="Y48" s="257">
        <f>SUM(Y40:Y47)</f>
        <v>0</v>
      </c>
      <c r="Z48" s="73"/>
      <c r="AA48" s="257">
        <f>SUM(AA40:AA47)</f>
        <v>0</v>
      </c>
      <c r="AB48" s="74"/>
      <c r="AC48" s="257">
        <f>SUM(AC40:AC47)</f>
        <v>0</v>
      </c>
      <c r="AD48" s="73"/>
      <c r="AE48" s="257">
        <f>SUM(AE40:AE47)</f>
        <v>0</v>
      </c>
      <c r="AF48" s="74"/>
      <c r="AG48" s="257">
        <f>SUM(AG40:AG47)</f>
        <v>0</v>
      </c>
      <c r="AH48" s="73"/>
      <c r="AI48" s="257">
        <f>SUM(AI40:AI47)</f>
        <v>0</v>
      </c>
      <c r="AJ48" s="74"/>
      <c r="AK48" s="265">
        <f>SUM(AK40:AK47)</f>
        <v>0</v>
      </c>
      <c r="AL48" s="115">
        <f>SUM(F48,H48,J48,L48,N48,P48,R48,T48,V48,X48,Z48,AB48,AD48,AF48,AH48,AJ48)</f>
        <v>0</v>
      </c>
      <c r="AM48" s="15">
        <v>12</v>
      </c>
      <c r="AN48" s="240">
        <f>SUM(G48,I48,K48,M48,O48,Q48,S48,U48,W48,Y48,AA48,AC48,AE48,AG48,AI48,AK48)</f>
        <v>0</v>
      </c>
      <c r="AP48" s="293"/>
      <c r="AQ48" s="293" t="s">
        <v>264</v>
      </c>
      <c r="AS48" s="9"/>
      <c r="AU48" s="16"/>
    </row>
    <row r="49" spans="1:49" s="12" customFormat="1" ht="17.25" customHeight="1" thickBot="1" x14ac:dyDescent="0.2">
      <c r="A49" s="11"/>
      <c r="B49" s="11"/>
      <c r="C49" s="5"/>
      <c r="D49" s="1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9"/>
      <c r="AP49" s="277"/>
      <c r="AQ49" s="278"/>
      <c r="AS49" s="124"/>
      <c r="AT49" s="117"/>
      <c r="AU49" s="16"/>
      <c r="AV49" s="143"/>
      <c r="AW49" s="143"/>
    </row>
    <row r="50" spans="1:49" ht="17.25" customHeight="1" x14ac:dyDescent="0.15">
      <c r="A50" s="415" t="s">
        <v>157</v>
      </c>
      <c r="B50" s="418" t="s">
        <v>155</v>
      </c>
      <c r="C50" s="188" t="s">
        <v>150</v>
      </c>
      <c r="D50" s="197" t="s">
        <v>88</v>
      </c>
      <c r="E50" s="180">
        <v>2</v>
      </c>
      <c r="F50" s="83"/>
      <c r="G50" s="65"/>
      <c r="H50" s="84"/>
      <c r="I50" s="66"/>
      <c r="J50" s="85"/>
      <c r="K50" s="65"/>
      <c r="L50" s="84"/>
      <c r="M50" s="65"/>
      <c r="N50" s="83"/>
      <c r="O50" s="65"/>
      <c r="P50" s="84"/>
      <c r="Q50" s="67"/>
      <c r="R50" s="83"/>
      <c r="S50" s="65"/>
      <c r="T50" s="84"/>
      <c r="U50" s="66"/>
      <c r="V50" s="83"/>
      <c r="W50" s="65"/>
      <c r="X50" s="84"/>
      <c r="Y50" s="66"/>
      <c r="Z50" s="85"/>
      <c r="AA50" s="65"/>
      <c r="AB50" s="84"/>
      <c r="AC50" s="65"/>
      <c r="AD50" s="83"/>
      <c r="AE50" s="65"/>
      <c r="AF50" s="84"/>
      <c r="AG50" s="67"/>
      <c r="AH50" s="83"/>
      <c r="AI50" s="65"/>
      <c r="AJ50" s="84"/>
      <c r="AK50" s="67"/>
      <c r="AL50" s="266"/>
      <c r="AM50" s="41"/>
      <c r="AN50" s="42"/>
      <c r="AP50" s="278"/>
      <c r="AQ50" s="278"/>
      <c r="AS50" s="402" t="s">
        <v>87</v>
      </c>
      <c r="AT50" s="153">
        <v>250224011001</v>
      </c>
      <c r="AU50" s="121" t="str">
        <f t="shared" ref="AU50:AU59" si="2">D50</f>
        <v>反応速度論</v>
      </c>
      <c r="AV50" s="144"/>
      <c r="AW50" s="145"/>
    </row>
    <row r="51" spans="1:49" ht="17.25" customHeight="1" x14ac:dyDescent="0.15">
      <c r="A51" s="416"/>
      <c r="B51" s="419"/>
      <c r="C51" s="191" t="s">
        <v>150</v>
      </c>
      <c r="D51" s="194" t="s">
        <v>89</v>
      </c>
      <c r="E51" s="184">
        <v>4</v>
      </c>
      <c r="F51" s="86"/>
      <c r="G51" s="68"/>
      <c r="H51" s="87"/>
      <c r="I51" s="69"/>
      <c r="J51" s="88"/>
      <c r="K51" s="68"/>
      <c r="L51" s="87"/>
      <c r="M51" s="68"/>
      <c r="N51" s="86"/>
      <c r="O51" s="68"/>
      <c r="P51" s="87"/>
      <c r="Q51" s="70"/>
      <c r="R51" s="86"/>
      <c r="S51" s="68"/>
      <c r="T51" s="87"/>
      <c r="U51" s="69"/>
      <c r="V51" s="101"/>
      <c r="W51" s="71"/>
      <c r="X51" s="102"/>
      <c r="Y51" s="72"/>
      <c r="Z51" s="103"/>
      <c r="AA51" s="71"/>
      <c r="AB51" s="102"/>
      <c r="AC51" s="71"/>
      <c r="AD51" s="101"/>
      <c r="AE51" s="71"/>
      <c r="AF51" s="102"/>
      <c r="AG51" s="80"/>
      <c r="AH51" s="101"/>
      <c r="AI51" s="71"/>
      <c r="AJ51" s="102"/>
      <c r="AK51" s="80"/>
      <c r="AL51" s="267"/>
      <c r="AM51" s="52"/>
      <c r="AN51" s="53"/>
      <c r="AP51" s="278"/>
      <c r="AQ51" s="278"/>
      <c r="AS51" s="403"/>
      <c r="AT51" s="154">
        <v>251328000013</v>
      </c>
      <c r="AU51" s="120" t="str">
        <f t="shared" si="2"/>
        <v>化学工学実習</v>
      </c>
      <c r="AV51" s="146"/>
      <c r="AW51" s="147"/>
    </row>
    <row r="52" spans="1:49" ht="17.25" customHeight="1" x14ac:dyDescent="0.15">
      <c r="A52" s="416"/>
      <c r="B52" s="419"/>
      <c r="C52" s="191" t="s">
        <v>150</v>
      </c>
      <c r="D52" s="194" t="s">
        <v>90</v>
      </c>
      <c r="E52" s="184">
        <v>4</v>
      </c>
      <c r="F52" s="86"/>
      <c r="G52" s="68"/>
      <c r="H52" s="87"/>
      <c r="I52" s="69"/>
      <c r="J52" s="88"/>
      <c r="K52" s="68"/>
      <c r="L52" s="87"/>
      <c r="M52" s="68"/>
      <c r="N52" s="86"/>
      <c r="O52" s="68"/>
      <c r="P52" s="105"/>
      <c r="Q52" s="70"/>
      <c r="R52" s="86"/>
      <c r="S52" s="68"/>
      <c r="T52" s="87"/>
      <c r="U52" s="69"/>
      <c r="V52" s="101"/>
      <c r="W52" s="71"/>
      <c r="X52" s="102"/>
      <c r="Y52" s="72"/>
      <c r="Z52" s="103"/>
      <c r="AA52" s="71"/>
      <c r="AB52" s="102"/>
      <c r="AC52" s="71"/>
      <c r="AD52" s="101"/>
      <c r="AE52" s="71"/>
      <c r="AF52" s="105"/>
      <c r="AG52" s="80"/>
      <c r="AH52" s="101"/>
      <c r="AI52" s="71"/>
      <c r="AJ52" s="102"/>
      <c r="AK52" s="80"/>
      <c r="AL52" s="267"/>
      <c r="AM52" s="52"/>
      <c r="AN52" s="53"/>
      <c r="AP52" s="278"/>
      <c r="AQ52" s="278"/>
      <c r="AS52" s="403"/>
      <c r="AT52" s="140">
        <v>250642400100</v>
      </c>
      <c r="AU52" s="120" t="str">
        <f t="shared" si="2"/>
        <v>化学工学実験</v>
      </c>
      <c r="AV52" s="146" t="s">
        <v>111</v>
      </c>
      <c r="AW52" s="440" t="s">
        <v>110</v>
      </c>
    </row>
    <row r="53" spans="1:49" ht="17.25" customHeight="1" x14ac:dyDescent="0.15">
      <c r="A53" s="416"/>
      <c r="B53" s="419"/>
      <c r="C53" s="191" t="s">
        <v>150</v>
      </c>
      <c r="D53" s="198" t="s">
        <v>91</v>
      </c>
      <c r="E53" s="184">
        <v>2</v>
      </c>
      <c r="F53" s="86"/>
      <c r="G53" s="68"/>
      <c r="H53" s="87"/>
      <c r="I53" s="69"/>
      <c r="J53" s="88"/>
      <c r="K53" s="68"/>
      <c r="L53" s="87"/>
      <c r="M53" s="68"/>
      <c r="N53" s="106"/>
      <c r="O53" s="68"/>
      <c r="P53" s="87"/>
      <c r="Q53" s="70"/>
      <c r="R53" s="86"/>
      <c r="S53" s="68"/>
      <c r="T53" s="87"/>
      <c r="U53" s="69"/>
      <c r="V53" s="101"/>
      <c r="W53" s="71"/>
      <c r="X53" s="102"/>
      <c r="Y53" s="72"/>
      <c r="Z53" s="103"/>
      <c r="AA53" s="71"/>
      <c r="AB53" s="102"/>
      <c r="AC53" s="71"/>
      <c r="AD53" s="106"/>
      <c r="AE53" s="71"/>
      <c r="AF53" s="102"/>
      <c r="AG53" s="80"/>
      <c r="AH53" s="101"/>
      <c r="AI53" s="71"/>
      <c r="AJ53" s="102"/>
      <c r="AK53" s="80"/>
      <c r="AL53" s="267"/>
      <c r="AM53" s="52"/>
      <c r="AN53" s="53"/>
      <c r="AP53" s="278"/>
      <c r="AQ53" s="310"/>
      <c r="AS53" s="403"/>
      <c r="AT53" s="154">
        <v>250224000140</v>
      </c>
      <c r="AU53" s="120" t="str">
        <f t="shared" si="2"/>
        <v>化学プロセス工学</v>
      </c>
      <c r="AV53" s="146"/>
      <c r="AW53" s="441"/>
    </row>
    <row r="54" spans="1:49" ht="17.25" customHeight="1" x14ac:dyDescent="0.15">
      <c r="A54" s="416"/>
      <c r="B54" s="419"/>
      <c r="C54" s="191" t="s">
        <v>150</v>
      </c>
      <c r="D54" s="194" t="s">
        <v>92</v>
      </c>
      <c r="E54" s="184">
        <v>2</v>
      </c>
      <c r="F54" s="86"/>
      <c r="G54" s="68"/>
      <c r="H54" s="87"/>
      <c r="I54" s="69"/>
      <c r="J54" s="88"/>
      <c r="K54" s="68"/>
      <c r="L54" s="87"/>
      <c r="M54" s="68"/>
      <c r="N54" s="86"/>
      <c r="O54" s="68"/>
      <c r="P54" s="87"/>
      <c r="Q54" s="70"/>
      <c r="R54" s="86"/>
      <c r="S54" s="68"/>
      <c r="T54" s="87"/>
      <c r="U54" s="69"/>
      <c r="V54" s="101"/>
      <c r="W54" s="71"/>
      <c r="X54" s="102"/>
      <c r="Y54" s="72"/>
      <c r="Z54" s="103"/>
      <c r="AA54" s="71"/>
      <c r="AB54" s="102"/>
      <c r="AC54" s="71"/>
      <c r="AD54" s="101"/>
      <c r="AE54" s="71"/>
      <c r="AF54" s="102"/>
      <c r="AG54" s="80"/>
      <c r="AH54" s="101"/>
      <c r="AI54" s="71"/>
      <c r="AJ54" s="102"/>
      <c r="AK54" s="80"/>
      <c r="AL54" s="267"/>
      <c r="AM54" s="52"/>
      <c r="AN54" s="53"/>
      <c r="AP54" s="278"/>
      <c r="AQ54" s="310"/>
      <c r="AS54" s="403"/>
      <c r="AT54" s="154">
        <v>259432411111</v>
      </c>
      <c r="AU54" s="120" t="str">
        <f t="shared" si="2"/>
        <v>分離工学</v>
      </c>
      <c r="AV54" s="146"/>
      <c r="AW54" s="147"/>
    </row>
    <row r="55" spans="1:49" ht="17.25" customHeight="1" x14ac:dyDescent="0.15">
      <c r="A55" s="416"/>
      <c r="B55" s="419"/>
      <c r="C55" s="191" t="s">
        <v>150</v>
      </c>
      <c r="D55" s="194" t="s">
        <v>93</v>
      </c>
      <c r="E55" s="184">
        <v>2</v>
      </c>
      <c r="F55" s="86"/>
      <c r="G55" s="68"/>
      <c r="H55" s="87"/>
      <c r="I55" s="69"/>
      <c r="J55" s="88"/>
      <c r="K55" s="68"/>
      <c r="L55" s="87"/>
      <c r="M55" s="68"/>
      <c r="N55" s="86"/>
      <c r="O55" s="68"/>
      <c r="P55" s="87"/>
      <c r="Q55" s="70"/>
      <c r="R55" s="86"/>
      <c r="S55" s="68"/>
      <c r="T55" s="87"/>
      <c r="U55" s="69"/>
      <c r="V55" s="101"/>
      <c r="W55" s="71"/>
      <c r="X55" s="102"/>
      <c r="Y55" s="72"/>
      <c r="Z55" s="103"/>
      <c r="AA55" s="71"/>
      <c r="AB55" s="102"/>
      <c r="AC55" s="71"/>
      <c r="AD55" s="101"/>
      <c r="AE55" s="71"/>
      <c r="AF55" s="102"/>
      <c r="AG55" s="80"/>
      <c r="AH55" s="101"/>
      <c r="AI55" s="71"/>
      <c r="AJ55" s="102"/>
      <c r="AK55" s="80"/>
      <c r="AL55" s="267"/>
      <c r="AM55" s="52"/>
      <c r="AN55" s="53"/>
      <c r="AP55" s="278"/>
      <c r="AQ55" s="310"/>
      <c r="AS55" s="403"/>
      <c r="AT55" s="154">
        <v>250092800021</v>
      </c>
      <c r="AU55" s="120" t="str">
        <f t="shared" si="2"/>
        <v>反応工学</v>
      </c>
      <c r="AV55" s="146"/>
      <c r="AW55" s="147"/>
    </row>
    <row r="56" spans="1:49" ht="17.25" customHeight="1" x14ac:dyDescent="0.15">
      <c r="A56" s="416"/>
      <c r="B56" s="419"/>
      <c r="C56" s="191" t="s">
        <v>150</v>
      </c>
      <c r="D56" s="198" t="s">
        <v>94</v>
      </c>
      <c r="E56" s="184">
        <v>2</v>
      </c>
      <c r="F56" s="86"/>
      <c r="G56" s="68"/>
      <c r="H56" s="87"/>
      <c r="I56" s="69"/>
      <c r="J56" s="88"/>
      <c r="K56" s="68"/>
      <c r="L56" s="87"/>
      <c r="M56" s="68"/>
      <c r="N56" s="106"/>
      <c r="O56" s="68"/>
      <c r="P56" s="87"/>
      <c r="Q56" s="70"/>
      <c r="R56" s="86"/>
      <c r="S56" s="68"/>
      <c r="T56" s="87"/>
      <c r="U56" s="69"/>
      <c r="V56" s="101"/>
      <c r="W56" s="71"/>
      <c r="X56" s="102"/>
      <c r="Y56" s="72"/>
      <c r="Z56" s="103"/>
      <c r="AA56" s="71"/>
      <c r="AB56" s="102"/>
      <c r="AC56" s="71"/>
      <c r="AD56" s="106"/>
      <c r="AE56" s="71"/>
      <c r="AF56" s="102"/>
      <c r="AG56" s="80"/>
      <c r="AH56" s="101"/>
      <c r="AI56" s="71"/>
      <c r="AJ56" s="102"/>
      <c r="AK56" s="80"/>
      <c r="AL56" s="267"/>
      <c r="AM56" s="52"/>
      <c r="AN56" s="53"/>
      <c r="AP56" s="278"/>
      <c r="AQ56" s="310"/>
      <c r="AS56" s="403"/>
      <c r="AT56" s="154">
        <v>259652413114</v>
      </c>
      <c r="AU56" s="120" t="str">
        <f t="shared" si="2"/>
        <v>無機材料化学Ⅰ</v>
      </c>
      <c r="AV56" s="146"/>
      <c r="AW56" s="147"/>
    </row>
    <row r="57" spans="1:49" ht="17.25" customHeight="1" x14ac:dyDescent="0.15">
      <c r="A57" s="416"/>
      <c r="B57" s="419"/>
      <c r="C57" s="191" t="s">
        <v>150</v>
      </c>
      <c r="D57" s="194" t="s">
        <v>95</v>
      </c>
      <c r="E57" s="184">
        <v>2</v>
      </c>
      <c r="F57" s="86"/>
      <c r="G57" s="68"/>
      <c r="H57" s="87"/>
      <c r="I57" s="69"/>
      <c r="J57" s="88"/>
      <c r="K57" s="68"/>
      <c r="L57" s="87"/>
      <c r="M57" s="68"/>
      <c r="N57" s="86"/>
      <c r="O57" s="68"/>
      <c r="P57" s="87"/>
      <c r="Q57" s="70"/>
      <c r="R57" s="86"/>
      <c r="S57" s="68"/>
      <c r="T57" s="87"/>
      <c r="U57" s="69"/>
      <c r="V57" s="101"/>
      <c r="W57" s="71"/>
      <c r="X57" s="102"/>
      <c r="Y57" s="72"/>
      <c r="Z57" s="103"/>
      <c r="AA57" s="71"/>
      <c r="AB57" s="102"/>
      <c r="AC57" s="71"/>
      <c r="AD57" s="101"/>
      <c r="AE57" s="71"/>
      <c r="AF57" s="102"/>
      <c r="AG57" s="80"/>
      <c r="AH57" s="101"/>
      <c r="AI57" s="71"/>
      <c r="AJ57" s="102"/>
      <c r="AK57" s="80"/>
      <c r="AL57" s="267"/>
      <c r="AM57" s="52"/>
      <c r="AN57" s="53"/>
      <c r="AP57" s="278"/>
      <c r="AQ57" s="273"/>
      <c r="AS57" s="403"/>
      <c r="AT57" s="140">
        <v>251328000015</v>
      </c>
      <c r="AU57" s="120" t="str">
        <f t="shared" si="2"/>
        <v>技術英語Ⅰ</v>
      </c>
      <c r="AV57" s="146" t="s">
        <v>109</v>
      </c>
      <c r="AW57" s="147"/>
    </row>
    <row r="58" spans="1:49" ht="17.25" customHeight="1" x14ac:dyDescent="0.15">
      <c r="A58" s="416"/>
      <c r="B58" s="419"/>
      <c r="C58" s="191" t="s">
        <v>9</v>
      </c>
      <c r="D58" s="195" t="s">
        <v>96</v>
      </c>
      <c r="E58" s="191">
        <v>2</v>
      </c>
      <c r="F58" s="86"/>
      <c r="G58" s="68"/>
      <c r="H58" s="87"/>
      <c r="I58" s="69"/>
      <c r="J58" s="88"/>
      <c r="K58" s="68"/>
      <c r="L58" s="87"/>
      <c r="M58" s="68"/>
      <c r="N58" s="86"/>
      <c r="O58" s="68"/>
      <c r="P58" s="87"/>
      <c r="Q58" s="70"/>
      <c r="R58" s="86"/>
      <c r="S58" s="68"/>
      <c r="T58" s="87"/>
      <c r="U58" s="69"/>
      <c r="V58" s="101"/>
      <c r="W58" s="71"/>
      <c r="X58" s="102"/>
      <c r="Y58" s="72"/>
      <c r="Z58" s="103"/>
      <c r="AA58" s="71"/>
      <c r="AB58" s="102"/>
      <c r="AC58" s="71"/>
      <c r="AD58" s="101"/>
      <c r="AE58" s="71"/>
      <c r="AF58" s="102"/>
      <c r="AG58" s="80"/>
      <c r="AH58" s="101"/>
      <c r="AI58" s="71"/>
      <c r="AJ58" s="102"/>
      <c r="AK58" s="80"/>
      <c r="AL58" s="267"/>
      <c r="AM58" s="52"/>
      <c r="AN58" s="53"/>
      <c r="AP58" s="278"/>
      <c r="AQ58" s="273"/>
      <c r="AS58" s="403"/>
      <c r="AT58" s="140">
        <v>251328000016</v>
      </c>
      <c r="AU58" s="120" t="str">
        <f t="shared" si="2"/>
        <v>技術英語Ⅱ</v>
      </c>
      <c r="AV58" s="146" t="s">
        <v>109</v>
      </c>
      <c r="AW58" s="147"/>
    </row>
    <row r="59" spans="1:49" ht="17.25" customHeight="1" thickBot="1" x14ac:dyDescent="0.2">
      <c r="A59" s="417"/>
      <c r="B59" s="420"/>
      <c r="C59" s="186" t="s">
        <v>9</v>
      </c>
      <c r="D59" s="196" t="s">
        <v>97</v>
      </c>
      <c r="E59" s="186">
        <v>2</v>
      </c>
      <c r="F59" s="95"/>
      <c r="G59" s="96"/>
      <c r="H59" s="97"/>
      <c r="I59" s="98"/>
      <c r="J59" s="99"/>
      <c r="K59" s="96"/>
      <c r="L59" s="97"/>
      <c r="M59" s="96"/>
      <c r="N59" s="95"/>
      <c r="O59" s="96"/>
      <c r="P59" s="97"/>
      <c r="Q59" s="100"/>
      <c r="R59" s="107"/>
      <c r="S59" s="108"/>
      <c r="T59" s="104"/>
      <c r="U59" s="109"/>
      <c r="V59" s="95"/>
      <c r="W59" s="96"/>
      <c r="X59" s="97"/>
      <c r="Y59" s="98"/>
      <c r="Z59" s="99"/>
      <c r="AA59" s="96"/>
      <c r="AB59" s="97"/>
      <c r="AC59" s="96"/>
      <c r="AD59" s="95"/>
      <c r="AE59" s="96"/>
      <c r="AF59" s="97"/>
      <c r="AG59" s="100"/>
      <c r="AH59" s="107"/>
      <c r="AI59" s="108"/>
      <c r="AJ59" s="104"/>
      <c r="AK59" s="81"/>
      <c r="AL59" s="268"/>
      <c r="AM59" s="54"/>
      <c r="AN59" s="55"/>
      <c r="AP59" s="278"/>
      <c r="AQ59" s="273"/>
      <c r="AS59" s="404"/>
      <c r="AT59" s="141">
        <v>251328000023</v>
      </c>
      <c r="AU59" s="122" t="str">
        <f t="shared" si="2"/>
        <v>粉体工学</v>
      </c>
      <c r="AV59" s="148" t="s">
        <v>109</v>
      </c>
      <c r="AW59" s="149"/>
    </row>
    <row r="60" spans="1:49" ht="17.25" customHeight="1" thickBot="1" x14ac:dyDescent="0.2">
      <c r="A60" s="325" t="s">
        <v>12</v>
      </c>
      <c r="B60" s="326"/>
      <c r="C60" s="326"/>
      <c r="D60" s="326"/>
      <c r="E60" s="326"/>
      <c r="F60" s="73"/>
      <c r="G60" s="257">
        <f>SUM(G50:G59)</f>
        <v>0</v>
      </c>
      <c r="H60" s="74"/>
      <c r="I60" s="257">
        <f>SUM(I50:I59)</f>
        <v>0</v>
      </c>
      <c r="J60" s="73"/>
      <c r="K60" s="257">
        <f>SUM(K50:K59)</f>
        <v>0</v>
      </c>
      <c r="L60" s="74"/>
      <c r="M60" s="257">
        <f>SUM(M50:M59)</f>
        <v>0</v>
      </c>
      <c r="N60" s="73"/>
      <c r="O60" s="257">
        <f>SUM(O50:O59)</f>
        <v>0</v>
      </c>
      <c r="P60" s="74"/>
      <c r="Q60" s="257">
        <f>SUM(Q50:Q59)</f>
        <v>0</v>
      </c>
      <c r="R60" s="73"/>
      <c r="S60" s="257">
        <f>SUM(S50:S59)</f>
        <v>0</v>
      </c>
      <c r="T60" s="74"/>
      <c r="U60" s="257">
        <f>SUM(U50:U59)</f>
        <v>0</v>
      </c>
      <c r="V60" s="73"/>
      <c r="W60" s="257">
        <f>SUM(W50:W59)</f>
        <v>0</v>
      </c>
      <c r="X60" s="74"/>
      <c r="Y60" s="257">
        <f>SUM(Y50:Y59)</f>
        <v>0</v>
      </c>
      <c r="Z60" s="73"/>
      <c r="AA60" s="257">
        <f>SUM(AA50:AA59)</f>
        <v>0</v>
      </c>
      <c r="AB60" s="74"/>
      <c r="AC60" s="257">
        <f>SUM(AC50:AC59)</f>
        <v>0</v>
      </c>
      <c r="AD60" s="73"/>
      <c r="AE60" s="257">
        <f>SUM(AE50:AE59)</f>
        <v>0</v>
      </c>
      <c r="AF60" s="74"/>
      <c r="AG60" s="257">
        <f>SUM(AG50:AG59)</f>
        <v>0</v>
      </c>
      <c r="AH60" s="73"/>
      <c r="AI60" s="257">
        <f>SUM(AI50:AI59)</f>
        <v>0</v>
      </c>
      <c r="AJ60" s="74"/>
      <c r="AK60" s="265">
        <f>SUM(AK50:AK59)</f>
        <v>0</v>
      </c>
      <c r="AL60" s="115">
        <f>SUM(F60,H60,J60,L60,N60,P60,R60,T60,V60,X60,Z60,AB60,AD60,AF60,AH60,AJ60)</f>
        <v>0</v>
      </c>
      <c r="AM60" s="15">
        <v>24</v>
      </c>
      <c r="AN60" s="240">
        <f>SUM(G60,I60,K60,M60,O60,Q60,S60,U60,W60,Y60,AA60,AC60,AE60,AG60,AI60,AK60)</f>
        <v>0</v>
      </c>
      <c r="AP60" s="278"/>
      <c r="AQ60" s="273"/>
      <c r="AS60" s="9"/>
      <c r="AU60" s="16"/>
    </row>
    <row r="61" spans="1:49" s="12" customFormat="1" ht="17.25" customHeight="1" thickBot="1" x14ac:dyDescent="0.2">
      <c r="A61" s="11"/>
      <c r="B61" s="11"/>
      <c r="C61" s="5"/>
      <c r="D61" s="13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9"/>
      <c r="AP61" s="278"/>
      <c r="AQ61" s="273"/>
      <c r="AS61" s="124"/>
      <c r="AT61" s="117"/>
      <c r="AU61" s="16"/>
      <c r="AV61" s="143"/>
      <c r="AW61" s="143"/>
    </row>
    <row r="62" spans="1:49" ht="17.25" customHeight="1" x14ac:dyDescent="0.15">
      <c r="A62" s="415" t="s">
        <v>157</v>
      </c>
      <c r="B62" s="442" t="s">
        <v>156</v>
      </c>
      <c r="C62" s="129" t="s">
        <v>150</v>
      </c>
      <c r="D62" s="132" t="s">
        <v>99</v>
      </c>
      <c r="E62" s="133">
        <v>1</v>
      </c>
      <c r="F62" s="83"/>
      <c r="G62" s="65"/>
      <c r="H62" s="84"/>
      <c r="I62" s="66"/>
      <c r="J62" s="83"/>
      <c r="K62" s="65"/>
      <c r="L62" s="84"/>
      <c r="M62" s="66"/>
      <c r="N62" s="83"/>
      <c r="O62" s="65"/>
      <c r="P62" s="84"/>
      <c r="Q62" s="66"/>
      <c r="R62" s="83"/>
      <c r="S62" s="65"/>
      <c r="T62" s="84"/>
      <c r="U62" s="66"/>
      <c r="V62" s="83"/>
      <c r="W62" s="65"/>
      <c r="X62" s="84"/>
      <c r="Y62" s="66"/>
      <c r="Z62" s="83"/>
      <c r="AA62" s="65"/>
      <c r="AB62" s="84"/>
      <c r="AC62" s="66"/>
      <c r="AD62" s="83"/>
      <c r="AE62" s="65"/>
      <c r="AF62" s="84"/>
      <c r="AG62" s="66"/>
      <c r="AH62" s="83"/>
      <c r="AI62" s="65"/>
      <c r="AJ62" s="84"/>
      <c r="AK62" s="67"/>
      <c r="AL62" s="266"/>
      <c r="AM62" s="41"/>
      <c r="AN62" s="42"/>
      <c r="AP62" s="278"/>
      <c r="AQ62" s="273"/>
      <c r="AS62" s="405" t="s">
        <v>98</v>
      </c>
      <c r="AT62" s="153">
        <v>250092800025</v>
      </c>
      <c r="AU62" s="121" t="str">
        <f t="shared" ref="AU62:AU70" si="3">D62</f>
        <v>学外実習</v>
      </c>
      <c r="AV62" s="144"/>
      <c r="AW62" s="145"/>
    </row>
    <row r="63" spans="1:49" ht="17.25" customHeight="1" x14ac:dyDescent="0.15">
      <c r="A63" s="416"/>
      <c r="B63" s="443"/>
      <c r="C63" s="174" t="s">
        <v>150</v>
      </c>
      <c r="D63" s="137" t="s">
        <v>100</v>
      </c>
      <c r="E63" s="126">
        <v>2</v>
      </c>
      <c r="F63" s="86"/>
      <c r="G63" s="68"/>
      <c r="H63" s="87"/>
      <c r="I63" s="69"/>
      <c r="J63" s="86"/>
      <c r="K63" s="68"/>
      <c r="L63" s="87"/>
      <c r="M63" s="69"/>
      <c r="N63" s="86"/>
      <c r="O63" s="68"/>
      <c r="P63" s="87"/>
      <c r="Q63" s="69"/>
      <c r="R63" s="86"/>
      <c r="S63" s="68"/>
      <c r="T63" s="87"/>
      <c r="U63" s="69"/>
      <c r="V63" s="101"/>
      <c r="W63" s="71"/>
      <c r="X63" s="102"/>
      <c r="Y63" s="72"/>
      <c r="Z63" s="101"/>
      <c r="AA63" s="71"/>
      <c r="AB63" s="102"/>
      <c r="AC63" s="72"/>
      <c r="AD63" s="101"/>
      <c r="AE63" s="71"/>
      <c r="AF63" s="102"/>
      <c r="AG63" s="72"/>
      <c r="AH63" s="101"/>
      <c r="AI63" s="71"/>
      <c r="AJ63" s="102"/>
      <c r="AK63" s="80"/>
      <c r="AL63" s="267"/>
      <c r="AM63" s="52"/>
      <c r="AN63" s="53"/>
      <c r="AP63" s="278"/>
      <c r="AQ63" s="273"/>
      <c r="AS63" s="406"/>
      <c r="AT63" s="154">
        <v>250424000105</v>
      </c>
      <c r="AU63" s="120" t="str">
        <f t="shared" si="3"/>
        <v>化学工学セミナー</v>
      </c>
      <c r="AV63" s="146"/>
      <c r="AW63" s="147"/>
    </row>
    <row r="64" spans="1:49" ht="17.25" customHeight="1" x14ac:dyDescent="0.15">
      <c r="A64" s="416"/>
      <c r="B64" s="443"/>
      <c r="C64" s="174" t="s">
        <v>150</v>
      </c>
      <c r="D64" s="125" t="s">
        <v>101</v>
      </c>
      <c r="E64" s="126">
        <v>1</v>
      </c>
      <c r="F64" s="86"/>
      <c r="G64" s="68"/>
      <c r="H64" s="87"/>
      <c r="I64" s="69"/>
      <c r="J64" s="86"/>
      <c r="K64" s="68"/>
      <c r="L64" s="87"/>
      <c r="M64" s="69"/>
      <c r="N64" s="86"/>
      <c r="O64" s="68"/>
      <c r="P64" s="105"/>
      <c r="Q64" s="69"/>
      <c r="R64" s="86"/>
      <c r="S64" s="68"/>
      <c r="T64" s="87"/>
      <c r="U64" s="69"/>
      <c r="V64" s="101"/>
      <c r="W64" s="71"/>
      <c r="X64" s="102"/>
      <c r="Y64" s="72"/>
      <c r="Z64" s="101"/>
      <c r="AA64" s="71"/>
      <c r="AB64" s="102"/>
      <c r="AC64" s="72"/>
      <c r="AD64" s="101"/>
      <c r="AE64" s="71"/>
      <c r="AF64" s="105"/>
      <c r="AG64" s="72"/>
      <c r="AH64" s="101"/>
      <c r="AI64" s="71"/>
      <c r="AJ64" s="102"/>
      <c r="AK64" s="80"/>
      <c r="AL64" s="267"/>
      <c r="AM64" s="52"/>
      <c r="AN64" s="53"/>
      <c r="AP64" s="272"/>
      <c r="AQ64" s="273"/>
      <c r="AS64" s="406"/>
      <c r="AT64" s="154">
        <v>251328000017</v>
      </c>
      <c r="AU64" s="120" t="str">
        <f t="shared" si="3"/>
        <v>環化工演習</v>
      </c>
      <c r="AV64" s="146"/>
      <c r="AW64" s="147"/>
    </row>
    <row r="65" spans="1:49" ht="17.25" customHeight="1" x14ac:dyDescent="0.15">
      <c r="A65" s="416"/>
      <c r="B65" s="443"/>
      <c r="C65" s="126" t="s">
        <v>150</v>
      </c>
      <c r="D65" s="135" t="s">
        <v>102</v>
      </c>
      <c r="E65" s="126">
        <v>2</v>
      </c>
      <c r="F65" s="86"/>
      <c r="G65" s="68"/>
      <c r="H65" s="87"/>
      <c r="I65" s="69"/>
      <c r="J65" s="86"/>
      <c r="K65" s="68"/>
      <c r="L65" s="87"/>
      <c r="M65" s="69"/>
      <c r="N65" s="106"/>
      <c r="O65" s="68"/>
      <c r="P65" s="87"/>
      <c r="Q65" s="69"/>
      <c r="R65" s="86"/>
      <c r="S65" s="68"/>
      <c r="T65" s="87"/>
      <c r="U65" s="69"/>
      <c r="V65" s="101"/>
      <c r="W65" s="71"/>
      <c r="X65" s="102"/>
      <c r="Y65" s="72"/>
      <c r="Z65" s="101"/>
      <c r="AA65" s="71"/>
      <c r="AB65" s="102"/>
      <c r="AC65" s="72"/>
      <c r="AD65" s="106"/>
      <c r="AE65" s="71"/>
      <c r="AF65" s="102"/>
      <c r="AG65" s="72"/>
      <c r="AH65" s="101"/>
      <c r="AI65" s="71"/>
      <c r="AJ65" s="102"/>
      <c r="AK65" s="80"/>
      <c r="AL65" s="267"/>
      <c r="AM65" s="52"/>
      <c r="AN65" s="53"/>
      <c r="AP65" s="278"/>
      <c r="AQ65" s="273"/>
      <c r="AS65" s="406"/>
      <c r="AT65" s="154">
        <v>251328000018</v>
      </c>
      <c r="AU65" s="120" t="str">
        <f t="shared" si="3"/>
        <v>化学工学総論</v>
      </c>
      <c r="AV65" s="146"/>
      <c r="AW65" s="147"/>
    </row>
    <row r="66" spans="1:49" ht="17.25" customHeight="1" x14ac:dyDescent="0.15">
      <c r="A66" s="416"/>
      <c r="B66" s="443"/>
      <c r="C66" s="126" t="s">
        <v>150</v>
      </c>
      <c r="D66" s="138" t="s">
        <v>103</v>
      </c>
      <c r="E66" s="126">
        <v>2</v>
      </c>
      <c r="F66" s="86"/>
      <c r="G66" s="68"/>
      <c r="H66" s="87"/>
      <c r="I66" s="69"/>
      <c r="J66" s="86"/>
      <c r="K66" s="68"/>
      <c r="L66" s="87"/>
      <c r="M66" s="69"/>
      <c r="N66" s="86"/>
      <c r="O66" s="68"/>
      <c r="P66" s="87"/>
      <c r="Q66" s="69"/>
      <c r="R66" s="86"/>
      <c r="S66" s="68"/>
      <c r="T66" s="87"/>
      <c r="U66" s="69"/>
      <c r="V66" s="101"/>
      <c r="W66" s="71"/>
      <c r="X66" s="102"/>
      <c r="Y66" s="72"/>
      <c r="Z66" s="101"/>
      <c r="AA66" s="71"/>
      <c r="AB66" s="102"/>
      <c r="AC66" s="72"/>
      <c r="AD66" s="101"/>
      <c r="AE66" s="71"/>
      <c r="AF66" s="102"/>
      <c r="AG66" s="72"/>
      <c r="AH66" s="101"/>
      <c r="AI66" s="71"/>
      <c r="AJ66" s="102"/>
      <c r="AK66" s="80"/>
      <c r="AL66" s="267"/>
      <c r="AM66" s="52"/>
      <c r="AN66" s="53"/>
      <c r="AO66" s="12"/>
      <c r="AQ66" s="275"/>
      <c r="AS66" s="406"/>
      <c r="AT66" s="154">
        <v>259752414105</v>
      </c>
      <c r="AU66" s="120" t="str">
        <f t="shared" si="3"/>
        <v>環境化学工学</v>
      </c>
      <c r="AV66" s="146"/>
      <c r="AW66" s="147"/>
    </row>
    <row r="67" spans="1:49" ht="17.25" customHeight="1" x14ac:dyDescent="0.15">
      <c r="A67" s="416"/>
      <c r="B67" s="443"/>
      <c r="C67" s="126" t="s">
        <v>150</v>
      </c>
      <c r="D67" s="135" t="s">
        <v>104</v>
      </c>
      <c r="E67" s="126">
        <v>2</v>
      </c>
      <c r="F67" s="86"/>
      <c r="G67" s="68"/>
      <c r="H67" s="87"/>
      <c r="I67" s="69"/>
      <c r="J67" s="86"/>
      <c r="K67" s="68"/>
      <c r="L67" s="87"/>
      <c r="M67" s="69"/>
      <c r="N67" s="106"/>
      <c r="O67" s="68"/>
      <c r="P67" s="87"/>
      <c r="Q67" s="69"/>
      <c r="R67" s="86"/>
      <c r="S67" s="68"/>
      <c r="T67" s="87"/>
      <c r="U67" s="69"/>
      <c r="V67" s="101"/>
      <c r="W67" s="71"/>
      <c r="X67" s="102"/>
      <c r="Y67" s="72"/>
      <c r="Z67" s="101"/>
      <c r="AA67" s="71"/>
      <c r="AB67" s="102"/>
      <c r="AC67" s="72"/>
      <c r="AD67" s="106"/>
      <c r="AE67" s="71"/>
      <c r="AF67" s="102"/>
      <c r="AG67" s="72"/>
      <c r="AH67" s="101"/>
      <c r="AI67" s="71"/>
      <c r="AJ67" s="102"/>
      <c r="AK67" s="80"/>
      <c r="AL67" s="267"/>
      <c r="AM67" s="52"/>
      <c r="AN67" s="53"/>
      <c r="AP67" s="278"/>
      <c r="AQ67" s="273"/>
      <c r="AS67" s="406"/>
      <c r="AT67" s="154">
        <v>259652424115</v>
      </c>
      <c r="AU67" s="120" t="str">
        <f t="shared" si="3"/>
        <v>無機材料化学Ⅱ</v>
      </c>
      <c r="AV67" s="146"/>
      <c r="AW67" s="147"/>
    </row>
    <row r="68" spans="1:49" ht="17.25" customHeight="1" x14ac:dyDescent="0.15">
      <c r="A68" s="416"/>
      <c r="B68" s="443"/>
      <c r="C68" s="174" t="s">
        <v>150</v>
      </c>
      <c r="D68" s="135" t="s">
        <v>105</v>
      </c>
      <c r="E68" s="126">
        <v>2</v>
      </c>
      <c r="F68" s="86"/>
      <c r="G68" s="68"/>
      <c r="H68" s="87"/>
      <c r="I68" s="69"/>
      <c r="J68" s="86"/>
      <c r="K68" s="68"/>
      <c r="L68" s="87"/>
      <c r="M68" s="69"/>
      <c r="N68" s="86"/>
      <c r="O68" s="68"/>
      <c r="P68" s="87"/>
      <c r="Q68" s="69"/>
      <c r="R68" s="86"/>
      <c r="S68" s="68"/>
      <c r="T68" s="87"/>
      <c r="U68" s="69"/>
      <c r="V68" s="101"/>
      <c r="W68" s="71"/>
      <c r="X68" s="102"/>
      <c r="Y68" s="72"/>
      <c r="Z68" s="101"/>
      <c r="AA68" s="71"/>
      <c r="AB68" s="102"/>
      <c r="AC68" s="72"/>
      <c r="AD68" s="101"/>
      <c r="AE68" s="71"/>
      <c r="AF68" s="102"/>
      <c r="AG68" s="72"/>
      <c r="AH68" s="101"/>
      <c r="AI68" s="71"/>
      <c r="AJ68" s="102"/>
      <c r="AK68" s="80"/>
      <c r="AL68" s="267"/>
      <c r="AM68" s="52"/>
      <c r="AN68" s="53"/>
      <c r="AP68" s="278"/>
      <c r="AQ68" s="273"/>
      <c r="AS68" s="406"/>
      <c r="AT68" s="140">
        <v>251328000019</v>
      </c>
      <c r="AU68" s="120" t="str">
        <f t="shared" si="3"/>
        <v>化学工学特別研究Ⅰ</v>
      </c>
      <c r="AV68" s="146" t="s">
        <v>109</v>
      </c>
      <c r="AW68" s="147"/>
    </row>
    <row r="69" spans="1:49" ht="17.25" customHeight="1" x14ac:dyDescent="0.15">
      <c r="A69" s="416"/>
      <c r="B69" s="443"/>
      <c r="C69" s="174" t="s">
        <v>150</v>
      </c>
      <c r="D69" s="139" t="s">
        <v>106</v>
      </c>
      <c r="E69" s="174">
        <v>2</v>
      </c>
      <c r="F69" s="86"/>
      <c r="G69" s="68"/>
      <c r="H69" s="87"/>
      <c r="I69" s="69"/>
      <c r="J69" s="86"/>
      <c r="K69" s="68"/>
      <c r="L69" s="87"/>
      <c r="M69" s="69"/>
      <c r="N69" s="86"/>
      <c r="O69" s="68"/>
      <c r="P69" s="87"/>
      <c r="Q69" s="69"/>
      <c r="R69" s="86"/>
      <c r="S69" s="68"/>
      <c r="T69" s="87"/>
      <c r="U69" s="69"/>
      <c r="V69" s="101"/>
      <c r="W69" s="71"/>
      <c r="X69" s="102"/>
      <c r="Y69" s="72"/>
      <c r="Z69" s="101"/>
      <c r="AA69" s="71"/>
      <c r="AB69" s="102"/>
      <c r="AC69" s="72"/>
      <c r="AD69" s="101"/>
      <c r="AE69" s="71"/>
      <c r="AF69" s="102"/>
      <c r="AG69" s="72"/>
      <c r="AH69" s="101"/>
      <c r="AI69" s="71"/>
      <c r="AJ69" s="102"/>
      <c r="AK69" s="80"/>
      <c r="AL69" s="267"/>
      <c r="AM69" s="52"/>
      <c r="AN69" s="53"/>
      <c r="AP69" s="278"/>
      <c r="AQ69" s="273"/>
      <c r="AS69" s="406"/>
      <c r="AT69" s="140">
        <v>251328000020</v>
      </c>
      <c r="AU69" s="120" t="str">
        <f t="shared" si="3"/>
        <v>化学工学特別研究Ⅱ</v>
      </c>
      <c r="AV69" s="146" t="s">
        <v>109</v>
      </c>
      <c r="AW69" s="147"/>
    </row>
    <row r="70" spans="1:49" ht="17.25" customHeight="1" thickBot="1" x14ac:dyDescent="0.2">
      <c r="A70" s="417"/>
      <c r="B70" s="444"/>
      <c r="C70" s="134" t="s">
        <v>150</v>
      </c>
      <c r="D70" s="131" t="s">
        <v>107</v>
      </c>
      <c r="E70" s="134">
        <v>6</v>
      </c>
      <c r="F70" s="95"/>
      <c r="G70" s="96"/>
      <c r="H70" s="97"/>
      <c r="I70" s="98"/>
      <c r="J70" s="95"/>
      <c r="K70" s="96"/>
      <c r="L70" s="97"/>
      <c r="M70" s="98"/>
      <c r="N70" s="95"/>
      <c r="O70" s="96"/>
      <c r="P70" s="97"/>
      <c r="Q70" s="98"/>
      <c r="R70" s="107"/>
      <c r="S70" s="108"/>
      <c r="T70" s="104"/>
      <c r="U70" s="109"/>
      <c r="V70" s="95"/>
      <c r="W70" s="96"/>
      <c r="X70" s="97"/>
      <c r="Y70" s="98"/>
      <c r="Z70" s="95"/>
      <c r="AA70" s="96"/>
      <c r="AB70" s="97"/>
      <c r="AC70" s="98"/>
      <c r="AD70" s="95"/>
      <c r="AE70" s="96"/>
      <c r="AF70" s="97"/>
      <c r="AG70" s="98"/>
      <c r="AH70" s="107"/>
      <c r="AI70" s="108"/>
      <c r="AJ70" s="104"/>
      <c r="AK70" s="81"/>
      <c r="AL70" s="268"/>
      <c r="AM70" s="54"/>
      <c r="AN70" s="55"/>
      <c r="AP70" s="278"/>
      <c r="AQ70" s="273"/>
      <c r="AS70" s="407"/>
      <c r="AT70" s="155">
        <v>250092800032</v>
      </c>
      <c r="AU70" s="122" t="str">
        <f t="shared" si="3"/>
        <v>卒業論文</v>
      </c>
      <c r="AV70" s="148"/>
      <c r="AW70" s="149"/>
    </row>
    <row r="71" spans="1:49" ht="17.25" customHeight="1" thickBot="1" x14ac:dyDescent="0.2">
      <c r="A71" s="325" t="s">
        <v>12</v>
      </c>
      <c r="B71" s="326"/>
      <c r="C71" s="326"/>
      <c r="D71" s="326"/>
      <c r="E71" s="326"/>
      <c r="F71" s="73"/>
      <c r="G71" s="257">
        <f>SUM(G62:G70)</f>
        <v>0</v>
      </c>
      <c r="H71" s="74"/>
      <c r="I71" s="257">
        <f>SUM(I62:I70)</f>
        <v>0</v>
      </c>
      <c r="J71" s="73"/>
      <c r="K71" s="257">
        <f>SUM(K62:K70)</f>
        <v>0</v>
      </c>
      <c r="L71" s="74"/>
      <c r="M71" s="257">
        <f>SUM(M62:M70)</f>
        <v>0</v>
      </c>
      <c r="N71" s="73"/>
      <c r="O71" s="257">
        <f>SUM(O62:O70)</f>
        <v>0</v>
      </c>
      <c r="P71" s="74"/>
      <c r="Q71" s="257">
        <f>SUM(Q62:Q70)</f>
        <v>0</v>
      </c>
      <c r="R71" s="73"/>
      <c r="S71" s="257">
        <f>SUM(S62:S70)</f>
        <v>0</v>
      </c>
      <c r="T71" s="74"/>
      <c r="U71" s="257">
        <f>SUM(U62:U70)</f>
        <v>0</v>
      </c>
      <c r="V71" s="73"/>
      <c r="W71" s="257">
        <f>SUM(W62:W70)</f>
        <v>0</v>
      </c>
      <c r="X71" s="74"/>
      <c r="Y71" s="257">
        <f>SUM(Y62:Y70)</f>
        <v>0</v>
      </c>
      <c r="Z71" s="73"/>
      <c r="AA71" s="257">
        <f>SUM(AA62:AA70)</f>
        <v>0</v>
      </c>
      <c r="AB71" s="74"/>
      <c r="AC71" s="257">
        <f>SUM(AC62:AC70)</f>
        <v>0</v>
      </c>
      <c r="AD71" s="73"/>
      <c r="AE71" s="257">
        <f>SUM(AE62:AE70)</f>
        <v>0</v>
      </c>
      <c r="AF71" s="74"/>
      <c r="AG71" s="257">
        <f>SUM(AG62:AG70)</f>
        <v>0</v>
      </c>
      <c r="AH71" s="73"/>
      <c r="AI71" s="257">
        <f>SUM(AI62:AI70)</f>
        <v>0</v>
      </c>
      <c r="AJ71" s="74"/>
      <c r="AK71" s="265">
        <f>SUM(AK62:AK70)</f>
        <v>0</v>
      </c>
      <c r="AL71" s="115">
        <f>SUM(F71,H71,J71,L71,N71,P71,R71,T71,V71,X71,Z71,AB71,AD71,AF71,AH71,AJ71)</f>
        <v>0</v>
      </c>
      <c r="AM71" s="15">
        <v>20</v>
      </c>
      <c r="AN71" s="240">
        <f>SUM(G71,I71,K71,M71,O71,Q71,S71,U71,W71,Y71,AA71,AC71,AE71,AG71,AI71,AK71)</f>
        <v>0</v>
      </c>
      <c r="AP71" s="278"/>
      <c r="AQ71" s="273"/>
      <c r="AS71" s="9"/>
      <c r="AU71" s="16"/>
    </row>
    <row r="72" spans="1:49" s="12" customFormat="1" ht="17.25" customHeight="1" thickBot="1" x14ac:dyDescent="0.2">
      <c r="A72" s="11"/>
      <c r="B72" s="11"/>
      <c r="C72" s="5"/>
      <c r="D72" s="13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9"/>
      <c r="AP72" s="278"/>
      <c r="AQ72" s="273"/>
      <c r="AS72" s="124"/>
      <c r="AT72" s="117"/>
      <c r="AU72" s="16"/>
      <c r="AV72" s="143"/>
      <c r="AW72" s="143"/>
    </row>
    <row r="73" spans="1:49" ht="17.25" customHeight="1" thickBot="1" x14ac:dyDescent="0.2">
      <c r="A73" s="325" t="s">
        <v>218</v>
      </c>
      <c r="B73" s="326"/>
      <c r="C73" s="326"/>
      <c r="D73" s="326"/>
      <c r="E73" s="326"/>
      <c r="F73" s="63">
        <f>SUM(F15,F33,F38,F48,F60,F71)</f>
        <v>0</v>
      </c>
      <c r="G73" s="40">
        <f>SUM(G15,G33,G38,G48,G60,G71)</f>
        <v>0</v>
      </c>
      <c r="H73" s="62">
        <f>SUM(H15,H33,H38,H48,H60,H71)</f>
        <v>0</v>
      </c>
      <c r="I73" s="47">
        <f>SUM(I15,I33,I38,I48,I60,I71)</f>
        <v>0</v>
      </c>
      <c r="J73" s="63">
        <f t="shared" ref="J73:AK73" si="4">SUM(J15,J33,J38,J48,J60,J71)</f>
        <v>0</v>
      </c>
      <c r="K73" s="40">
        <f t="shared" si="4"/>
        <v>0</v>
      </c>
      <c r="L73" s="62">
        <f t="shared" si="4"/>
        <v>0</v>
      </c>
      <c r="M73" s="47">
        <f t="shared" si="4"/>
        <v>0</v>
      </c>
      <c r="N73" s="63">
        <f t="shared" si="4"/>
        <v>0</v>
      </c>
      <c r="O73" s="40">
        <f t="shared" si="4"/>
        <v>0</v>
      </c>
      <c r="P73" s="62">
        <f t="shared" si="4"/>
        <v>0</v>
      </c>
      <c r="Q73" s="47">
        <f t="shared" si="4"/>
        <v>0</v>
      </c>
      <c r="R73" s="63">
        <f t="shared" si="4"/>
        <v>0</v>
      </c>
      <c r="S73" s="40">
        <f t="shared" si="4"/>
        <v>0</v>
      </c>
      <c r="T73" s="62">
        <f t="shared" si="4"/>
        <v>0</v>
      </c>
      <c r="U73" s="47">
        <f t="shared" si="4"/>
        <v>0</v>
      </c>
      <c r="V73" s="63">
        <f t="shared" si="4"/>
        <v>0</v>
      </c>
      <c r="W73" s="40">
        <f t="shared" si="4"/>
        <v>0</v>
      </c>
      <c r="X73" s="62">
        <f t="shared" si="4"/>
        <v>0</v>
      </c>
      <c r="Y73" s="47">
        <f t="shared" si="4"/>
        <v>0</v>
      </c>
      <c r="Z73" s="63">
        <f t="shared" si="4"/>
        <v>0</v>
      </c>
      <c r="AA73" s="40">
        <f t="shared" si="4"/>
        <v>0</v>
      </c>
      <c r="AB73" s="62">
        <f t="shared" si="4"/>
        <v>0</v>
      </c>
      <c r="AC73" s="47">
        <f t="shared" si="4"/>
        <v>0</v>
      </c>
      <c r="AD73" s="63">
        <f t="shared" si="4"/>
        <v>0</v>
      </c>
      <c r="AE73" s="40">
        <f t="shared" si="4"/>
        <v>0</v>
      </c>
      <c r="AF73" s="62">
        <f t="shared" si="4"/>
        <v>0</v>
      </c>
      <c r="AG73" s="47">
        <f t="shared" si="4"/>
        <v>0</v>
      </c>
      <c r="AH73" s="63">
        <f t="shared" si="4"/>
        <v>0</v>
      </c>
      <c r="AI73" s="40">
        <f t="shared" si="4"/>
        <v>0</v>
      </c>
      <c r="AJ73" s="62">
        <f t="shared" si="4"/>
        <v>0</v>
      </c>
      <c r="AK73" s="47">
        <f t="shared" si="4"/>
        <v>0</v>
      </c>
      <c r="AL73" s="115">
        <f>SUM(F73,H73,J73,L73,N73,P73,R73,T73,V73,X73,Z73,AB73,AD73,AF73,AH73,AJ73)</f>
        <v>0</v>
      </c>
      <c r="AM73" s="15">
        <v>92</v>
      </c>
      <c r="AN73" s="254">
        <f>SUM(G73,I73,K73,M73,O73,Q73,S73,U73,W73,Y73,AA73,AC73,AE73,AG73,AI73,AK73)</f>
        <v>0</v>
      </c>
      <c r="AP73" s="278"/>
      <c r="AQ73" s="273"/>
      <c r="AS73" s="9"/>
    </row>
    <row r="74" spans="1:49" ht="17.25" customHeight="1" thickBot="1" x14ac:dyDescent="0.2">
      <c r="A74" s="325" t="s">
        <v>219</v>
      </c>
      <c r="B74" s="326"/>
      <c r="C74" s="326"/>
      <c r="D74" s="326"/>
      <c r="E74" s="326"/>
      <c r="F74" s="63">
        <f>'単位修得状況確認表（共通教育科目，外国人留学生）'!H25+F73</f>
        <v>0</v>
      </c>
      <c r="G74" s="40">
        <f>'単位修得状況確認表（共通教育科目，外国人留学生）'!I25+G73</f>
        <v>0</v>
      </c>
      <c r="H74" s="62">
        <f>'単位修得状況確認表（共通教育科目，外国人留学生）'!J25+H73</f>
        <v>0</v>
      </c>
      <c r="I74" s="47">
        <f>'単位修得状況確認表（共通教育科目，外国人留学生）'!K25+I73</f>
        <v>0</v>
      </c>
      <c r="J74" s="63">
        <f>'単位修得状況確認表（共通教育科目，外国人留学生）'!L25+J73</f>
        <v>0</v>
      </c>
      <c r="K74" s="40">
        <f>'単位修得状況確認表（共通教育科目，外国人留学生）'!M25+K73</f>
        <v>0</v>
      </c>
      <c r="L74" s="62">
        <f>'単位修得状況確認表（共通教育科目，外国人留学生）'!N25+L73</f>
        <v>0</v>
      </c>
      <c r="M74" s="18">
        <f>'単位修得状況確認表（共通教育科目，外国人留学生）'!O25+M73</f>
        <v>0</v>
      </c>
      <c r="N74" s="64">
        <f>'単位修得状況確認表（共通教育科目，外国人留学生）'!P25+N73</f>
        <v>0</v>
      </c>
      <c r="O74" s="40">
        <f>'単位修得状況確認表（共通教育科目，外国人留学生）'!Q25+O73</f>
        <v>0</v>
      </c>
      <c r="P74" s="62">
        <f>'単位修得状況確認表（共通教育科目，外国人留学生）'!R25+P73</f>
        <v>0</v>
      </c>
      <c r="Q74" s="47">
        <f>'単位修得状況確認表（共通教育科目，外国人留学生）'!S25+Q73</f>
        <v>0</v>
      </c>
      <c r="R74" s="63">
        <f>'単位修得状況確認表（共通教育科目，外国人留学生）'!T25+R73</f>
        <v>0</v>
      </c>
      <c r="S74" s="40">
        <f>'単位修得状況確認表（共通教育科目，外国人留学生）'!U25+S73</f>
        <v>0</v>
      </c>
      <c r="T74" s="62">
        <f>'単位修得状況確認表（共通教育科目，外国人留学生）'!V25+T73</f>
        <v>0</v>
      </c>
      <c r="U74" s="18">
        <f>'単位修得状況確認表（共通教育科目，外国人留学生）'!W25+U73</f>
        <v>0</v>
      </c>
      <c r="V74" s="63">
        <f>'単位修得状況確認表（共通教育科目，外国人留学生）'!X25+V73</f>
        <v>0</v>
      </c>
      <c r="W74" s="40">
        <f>'単位修得状況確認表（共通教育科目，外国人留学生）'!Y25+W73</f>
        <v>0</v>
      </c>
      <c r="X74" s="62">
        <f>'単位修得状況確認表（共通教育科目，外国人留学生）'!Z25+X73</f>
        <v>0</v>
      </c>
      <c r="Y74" s="47">
        <f>'単位修得状況確認表（共通教育科目，外国人留学生）'!AA25+Y73</f>
        <v>0</v>
      </c>
      <c r="Z74" s="63">
        <f>'単位修得状況確認表（共通教育科目，外国人留学生）'!AB25+Z73</f>
        <v>0</v>
      </c>
      <c r="AA74" s="40">
        <f>'単位修得状況確認表（共通教育科目，外国人留学生）'!AC25+AA73</f>
        <v>0</v>
      </c>
      <c r="AB74" s="62">
        <f>'単位修得状況確認表（共通教育科目，外国人留学生）'!AD25+AB73</f>
        <v>0</v>
      </c>
      <c r="AC74" s="18">
        <f>'単位修得状況確認表（共通教育科目，外国人留学生）'!AE25+AC73</f>
        <v>0</v>
      </c>
      <c r="AD74" s="64">
        <f>'単位修得状況確認表（共通教育科目，外国人留学生）'!AF25+AD73</f>
        <v>0</v>
      </c>
      <c r="AE74" s="40">
        <f>'単位修得状況確認表（共通教育科目，外国人留学生）'!AG25+AE73</f>
        <v>0</v>
      </c>
      <c r="AF74" s="62">
        <f>'単位修得状況確認表（共通教育科目，外国人留学生）'!AH25+AF73</f>
        <v>0</v>
      </c>
      <c r="AG74" s="47">
        <f>'単位修得状況確認表（共通教育科目，外国人留学生）'!AI25+AG73</f>
        <v>0</v>
      </c>
      <c r="AH74" s="63">
        <f>'単位修得状況確認表（共通教育科目，外国人留学生）'!AJ25+AH73</f>
        <v>0</v>
      </c>
      <c r="AI74" s="40">
        <f>'単位修得状況確認表（共通教育科目，外国人留学生）'!AK25+AI73</f>
        <v>0</v>
      </c>
      <c r="AJ74" s="62">
        <f>'単位修得状況確認表（共通教育科目，外国人留学生）'!AL25+AJ73</f>
        <v>0</v>
      </c>
      <c r="AK74" s="18">
        <f>'単位修得状況確認表（共通教育科目，外国人留学生）'!AM25+AK73</f>
        <v>0</v>
      </c>
      <c r="AL74" s="111">
        <f>SUM(F74,H74,J74,L74,N74,P74,R74,T74,V74,X74,Z74,AB74,AD74,AF74,AH74,AJ74)</f>
        <v>0</v>
      </c>
      <c r="AM74" s="48">
        <v>124</v>
      </c>
      <c r="AN74" s="255">
        <f>SUM(G74,I74,K74,M74,O74,Q74,S74,U74,W74,Y74,AA74,AC74,AE74,AG74,AI74,AK74)</f>
        <v>0</v>
      </c>
      <c r="AP74" s="278"/>
      <c r="AQ74" s="389"/>
      <c r="AS74" s="9"/>
    </row>
    <row r="75" spans="1:49" s="12" customFormat="1" ht="17.25" customHeight="1" thickTop="1" thickBot="1" x14ac:dyDescent="0.2">
      <c r="A75" s="166" t="s">
        <v>158</v>
      </c>
      <c r="B75" s="327" t="s">
        <v>159</v>
      </c>
      <c r="C75" s="327"/>
      <c r="D75" s="327"/>
      <c r="E75" s="327"/>
      <c r="F75" s="327"/>
      <c r="G75" s="327"/>
      <c r="H75" s="327"/>
      <c r="I75" s="327"/>
      <c r="J75" s="327"/>
      <c r="K75" s="327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387" t="s">
        <v>22</v>
      </c>
      <c r="AM75" s="388"/>
      <c r="AN75" s="253" t="str">
        <f>IF(AL74-AL77&gt;0,AN74/(AL74-AL77-'単位修得状況確認表（共通教育科目，外国人留学生）'!AN28+AL78+'単位修得状況確認表（共通教育科目，外国人留学生）'!AN29-AL79-'単位修得状況確認表（共通教育科目，外国人留学生）'!AN30),"")</f>
        <v/>
      </c>
      <c r="AO75" s="9"/>
      <c r="AP75" s="278"/>
      <c r="AQ75" s="389"/>
      <c r="AS75" s="124"/>
      <c r="AT75" s="117"/>
      <c r="AV75" s="143"/>
      <c r="AW75" s="143"/>
    </row>
    <row r="76" spans="1:49" s="12" customFormat="1" ht="17.25" customHeight="1" thickTop="1" thickBot="1" x14ac:dyDescent="0.2">
      <c r="A76" s="166"/>
      <c r="B76" s="166"/>
      <c r="C76" s="5"/>
      <c r="D76" s="1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06"/>
      <c r="AM76" s="206"/>
      <c r="AN76" s="206"/>
      <c r="AO76" s="9"/>
      <c r="AP76" s="278"/>
      <c r="AQ76" s="389"/>
      <c r="AS76" s="166"/>
      <c r="AT76" s="117"/>
      <c r="AV76" s="143"/>
      <c r="AW76" s="143"/>
    </row>
    <row r="77" spans="1:49" ht="17.25" customHeight="1" thickBot="1" x14ac:dyDescent="0.2">
      <c r="A77" s="323" t="s">
        <v>222</v>
      </c>
      <c r="B77" s="324"/>
      <c r="C77" s="324"/>
      <c r="D77" s="324"/>
      <c r="E77" s="324"/>
      <c r="F77" s="319"/>
      <c r="G77" s="320"/>
      <c r="H77" s="321"/>
      <c r="I77" s="322"/>
      <c r="J77" s="319"/>
      <c r="K77" s="320"/>
      <c r="L77" s="321"/>
      <c r="M77" s="322"/>
      <c r="N77" s="319"/>
      <c r="O77" s="320"/>
      <c r="P77" s="321"/>
      <c r="Q77" s="322"/>
      <c r="R77" s="319"/>
      <c r="S77" s="320"/>
      <c r="T77" s="321"/>
      <c r="U77" s="322"/>
      <c r="V77" s="319"/>
      <c r="W77" s="320"/>
      <c r="X77" s="321"/>
      <c r="Y77" s="322"/>
      <c r="Z77" s="319"/>
      <c r="AA77" s="320"/>
      <c r="AB77" s="321"/>
      <c r="AC77" s="322"/>
      <c r="AD77" s="319"/>
      <c r="AE77" s="320"/>
      <c r="AF77" s="321"/>
      <c r="AG77" s="322"/>
      <c r="AH77" s="319"/>
      <c r="AI77" s="320"/>
      <c r="AJ77" s="321"/>
      <c r="AK77" s="322"/>
      <c r="AL77" s="110">
        <f>SUM(F77:AK77)</f>
        <v>0</v>
      </c>
      <c r="AM77" s="9"/>
      <c r="AN77" s="9"/>
      <c r="AP77" s="278"/>
      <c r="AQ77" s="273"/>
      <c r="AS77" s="9"/>
    </row>
    <row r="78" spans="1:49" ht="17.25" customHeight="1" thickBot="1" x14ac:dyDescent="0.2">
      <c r="A78" s="323" t="s">
        <v>223</v>
      </c>
      <c r="B78" s="324"/>
      <c r="C78" s="324"/>
      <c r="D78" s="324"/>
      <c r="E78" s="324"/>
      <c r="F78" s="319"/>
      <c r="G78" s="320"/>
      <c r="H78" s="321"/>
      <c r="I78" s="322"/>
      <c r="J78" s="319"/>
      <c r="K78" s="320"/>
      <c r="L78" s="321"/>
      <c r="M78" s="322"/>
      <c r="N78" s="319"/>
      <c r="O78" s="320"/>
      <c r="P78" s="321"/>
      <c r="Q78" s="322"/>
      <c r="R78" s="319"/>
      <c r="S78" s="320"/>
      <c r="T78" s="321"/>
      <c r="U78" s="322"/>
      <c r="V78" s="319"/>
      <c r="W78" s="320"/>
      <c r="X78" s="321"/>
      <c r="Y78" s="322"/>
      <c r="Z78" s="319"/>
      <c r="AA78" s="320"/>
      <c r="AB78" s="321"/>
      <c r="AC78" s="322"/>
      <c r="AD78" s="319"/>
      <c r="AE78" s="320"/>
      <c r="AF78" s="321"/>
      <c r="AG78" s="322"/>
      <c r="AH78" s="319"/>
      <c r="AI78" s="320"/>
      <c r="AJ78" s="321"/>
      <c r="AK78" s="322"/>
      <c r="AL78" s="127">
        <f>SUM(F78:AK78)</f>
        <v>0</v>
      </c>
      <c r="AM78" s="9"/>
      <c r="AN78" s="9"/>
      <c r="AP78" s="272"/>
      <c r="AQ78" s="287"/>
      <c r="AS78" s="9"/>
    </row>
    <row r="79" spans="1:49" s="12" customFormat="1" ht="17.25" customHeight="1" thickBot="1" x14ac:dyDescent="0.2">
      <c r="A79" s="323" t="s">
        <v>265</v>
      </c>
      <c r="B79" s="324"/>
      <c r="C79" s="324"/>
      <c r="D79" s="324"/>
      <c r="E79" s="390"/>
      <c r="F79" s="319"/>
      <c r="G79" s="320"/>
      <c r="H79" s="321"/>
      <c r="I79" s="322"/>
      <c r="J79" s="319"/>
      <c r="K79" s="320"/>
      <c r="L79" s="321"/>
      <c r="M79" s="322"/>
      <c r="N79" s="319"/>
      <c r="O79" s="320"/>
      <c r="P79" s="321"/>
      <c r="Q79" s="322"/>
      <c r="R79" s="319"/>
      <c r="S79" s="320"/>
      <c r="T79" s="321"/>
      <c r="U79" s="322"/>
      <c r="V79" s="319"/>
      <c r="W79" s="320"/>
      <c r="X79" s="321"/>
      <c r="Y79" s="322"/>
      <c r="Z79" s="319"/>
      <c r="AA79" s="320"/>
      <c r="AB79" s="321"/>
      <c r="AC79" s="322"/>
      <c r="AD79" s="319"/>
      <c r="AE79" s="320"/>
      <c r="AF79" s="321"/>
      <c r="AG79" s="322"/>
      <c r="AH79" s="319"/>
      <c r="AI79" s="320"/>
      <c r="AJ79" s="321"/>
      <c r="AK79" s="322"/>
      <c r="AL79" s="127">
        <f>SUM(F79:AK79)</f>
        <v>0</v>
      </c>
      <c r="AM79" s="5"/>
      <c r="AN79" s="9"/>
      <c r="AO79" s="9"/>
      <c r="AP79" s="278"/>
      <c r="AQ79" s="287"/>
      <c r="AR79" s="124"/>
      <c r="AS79" s="117"/>
      <c r="AU79" s="143"/>
      <c r="AV79" s="143"/>
    </row>
    <row r="80" spans="1:49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130"/>
      <c r="AM80" s="10"/>
      <c r="AN80" s="10"/>
      <c r="AQ80" s="287"/>
      <c r="AS80" s="4"/>
    </row>
    <row r="81" spans="1:45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130"/>
      <c r="AM81" s="10"/>
      <c r="AN81" s="10"/>
      <c r="AO81" s="12"/>
      <c r="AP81" s="272"/>
      <c r="AQ81" s="273"/>
      <c r="AS81" s="4"/>
    </row>
    <row r="82" spans="1:45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130"/>
      <c r="AM82" s="10"/>
      <c r="AN82" s="10"/>
      <c r="AP82" s="272"/>
      <c r="AQ82" s="273"/>
      <c r="AS82" s="4"/>
    </row>
    <row r="83" spans="1:45" x14ac:dyDescent="0.15">
      <c r="AL83" s="136"/>
      <c r="AQ83" s="273"/>
    </row>
    <row r="84" spans="1:45" x14ac:dyDescent="0.15">
      <c r="AL84" s="136"/>
      <c r="AO84" s="12"/>
      <c r="AQ84" s="273"/>
    </row>
    <row r="85" spans="1:45" x14ac:dyDescent="0.15">
      <c r="AO85" s="12"/>
      <c r="AP85" s="272"/>
      <c r="AQ85" s="278"/>
    </row>
    <row r="86" spans="1:45" x14ac:dyDescent="0.15">
      <c r="AP86" s="278"/>
    </row>
    <row r="87" spans="1:45" x14ac:dyDescent="0.15">
      <c r="AQ87" s="278"/>
    </row>
    <row r="88" spans="1:45" x14ac:dyDescent="0.15">
      <c r="AO88" s="12"/>
      <c r="AP88" s="278"/>
      <c r="AQ88" s="276"/>
    </row>
    <row r="89" spans="1:45" x14ac:dyDescent="0.15">
      <c r="AP89" s="278"/>
      <c r="AQ89" s="278"/>
    </row>
    <row r="90" spans="1:45" x14ac:dyDescent="0.15">
      <c r="AP90" s="278"/>
    </row>
    <row r="92" spans="1:45" x14ac:dyDescent="0.15">
      <c r="AQ92" s="276"/>
    </row>
    <row r="98" spans="38:38" x14ac:dyDescent="0.15">
      <c r="AL98" s="136"/>
    </row>
    <row r="99" spans="38:38" x14ac:dyDescent="0.15">
      <c r="AL99" s="136"/>
    </row>
  </sheetData>
  <sheetProtection selectLockedCells="1"/>
  <mergeCells count="111">
    <mergeCell ref="AW52:AW53"/>
    <mergeCell ref="AH77:AI77"/>
    <mergeCell ref="AJ77:AK77"/>
    <mergeCell ref="B75:K75"/>
    <mergeCell ref="A60:E60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V77:W77"/>
    <mergeCell ref="X77:Y77"/>
    <mergeCell ref="Z77:AA77"/>
    <mergeCell ref="AB77:AC77"/>
    <mergeCell ref="AD77:AE77"/>
    <mergeCell ref="A71:E71"/>
    <mergeCell ref="A62:A70"/>
    <mergeCell ref="B62:B70"/>
    <mergeCell ref="R77:S77"/>
    <mergeCell ref="N77:O77"/>
    <mergeCell ref="P77:Q77"/>
    <mergeCell ref="N4:Q4"/>
    <mergeCell ref="H5:I5"/>
    <mergeCell ref="J5:K5"/>
    <mergeCell ref="L5:M5"/>
    <mergeCell ref="A73:E73"/>
    <mergeCell ref="A74:E74"/>
    <mergeCell ref="F77:G77"/>
    <mergeCell ref="H77:I77"/>
    <mergeCell ref="J77:K77"/>
    <mergeCell ref="L77:M77"/>
    <mergeCell ref="A50:A59"/>
    <mergeCell ref="B50:B59"/>
    <mergeCell ref="A38:E38"/>
    <mergeCell ref="A77:E77"/>
    <mergeCell ref="A48:E48"/>
    <mergeCell ref="B35:B37"/>
    <mergeCell ref="P5:Q5"/>
    <mergeCell ref="AS40:AS47"/>
    <mergeCell ref="AS50:AS59"/>
    <mergeCell ref="AS62:AS70"/>
    <mergeCell ref="AS7:AS32"/>
    <mergeCell ref="AS35:AS37"/>
    <mergeCell ref="A40:A47"/>
    <mergeCell ref="B40:B47"/>
    <mergeCell ref="A3:B6"/>
    <mergeCell ref="A7:A14"/>
    <mergeCell ref="B7:B14"/>
    <mergeCell ref="A15:E15"/>
    <mergeCell ref="B17:B32"/>
    <mergeCell ref="F5:G5"/>
    <mergeCell ref="F3:AK3"/>
    <mergeCell ref="AJ5:AK5"/>
    <mergeCell ref="Z4:AC4"/>
    <mergeCell ref="Z5:AA5"/>
    <mergeCell ref="AB5:AC5"/>
    <mergeCell ref="AD4:AG4"/>
    <mergeCell ref="AH4:AK4"/>
    <mergeCell ref="V5:W5"/>
    <mergeCell ref="A17:A32"/>
    <mergeCell ref="R78:S78"/>
    <mergeCell ref="T77:U77"/>
    <mergeCell ref="V79:W79"/>
    <mergeCell ref="X79:Y79"/>
    <mergeCell ref="Z79:AA79"/>
    <mergeCell ref="AB79:AC79"/>
    <mergeCell ref="A2:AN2"/>
    <mergeCell ref="AL3:AL6"/>
    <mergeCell ref="F4:I4"/>
    <mergeCell ref="J4:M4"/>
    <mergeCell ref="AN3:AN6"/>
    <mergeCell ref="R4:U4"/>
    <mergeCell ref="X5:Y5"/>
    <mergeCell ref="AD5:AE5"/>
    <mergeCell ref="AF5:AG5"/>
    <mergeCell ref="R5:S5"/>
    <mergeCell ref="AM3:AM6"/>
    <mergeCell ref="T5:U5"/>
    <mergeCell ref="V4:Y4"/>
    <mergeCell ref="AH5:AI5"/>
    <mergeCell ref="C3:C6"/>
    <mergeCell ref="N5:O5"/>
    <mergeCell ref="A33:E33"/>
    <mergeCell ref="A35:A37"/>
    <mergeCell ref="AD79:AE79"/>
    <mergeCell ref="AF79:AG79"/>
    <mergeCell ref="AH79:AI79"/>
    <mergeCell ref="AJ79:AK79"/>
    <mergeCell ref="AF77:AG77"/>
    <mergeCell ref="AL75:AM75"/>
    <mergeCell ref="AQ74:AQ76"/>
    <mergeCell ref="A79:E79"/>
    <mergeCell ref="F79:G79"/>
    <mergeCell ref="H79:I79"/>
    <mergeCell ref="J79:K79"/>
    <mergeCell ref="L79:M79"/>
    <mergeCell ref="N79:O79"/>
    <mergeCell ref="P79:Q79"/>
    <mergeCell ref="R79:S79"/>
    <mergeCell ref="T79:U79"/>
    <mergeCell ref="T78:U78"/>
    <mergeCell ref="A78:E78"/>
    <mergeCell ref="F78:G78"/>
    <mergeCell ref="H78:I78"/>
    <mergeCell ref="J78:K78"/>
    <mergeCell ref="L78:M78"/>
    <mergeCell ref="N78:O78"/>
    <mergeCell ref="P78:Q78"/>
  </mergeCells>
  <phoneticPr fontId="4"/>
  <dataValidations count="1">
    <dataValidation type="list" allowBlank="1" showInputMessage="1" showErrorMessage="1" sqref="F7:F14 J17:J32 R17:R32 N35:N37 T35:T37 R35:R37 F17:F32 P35:P37 L35:L37 J35:J37 H35:H37 F35:F37 T17:T32 L17:L32 H17:H32 V17:V32 N17:N32 Z17:Z32 X17:X32 AD35:AD37 AH17:AH32 AJ35:AJ37 AH35:AH37 P17:P32 AF35:AF37 AB35:AB37 Z35:Z37 X35:X37 V35:V37 AJ17:AJ32 AB17:AB32 T62:T70 R40:R47 T40:T47 P40:P47 N40:N47 L40:L47 J40:J47 H40:H47 F40:F47 AH40:AH47 AJ40:AJ47 AF40:AF47 AD40:AD47 AB40:AB47 Z40:Z47 X40:X47 V40:V47 V50:V59 X50:X59 Z50:Z59 AB50:AB59 AD50:AD59 AF50:AF59 AJ50:AJ59 AH50:AH59 F50:F59 H50:H59 J50:J59 L50:L59 N50:N59 P50:P59 T50:T59 R50:R59 AH62:AH70 AF62:AF70 AD62:AD70 AB62:AB70 Z62:Z70 X62:X70 V62:V70 AJ62:AJ70 R62:R70 P62:P70 N62:N70 L62:L70 J62:J70 H62:H70 F62:F70 AB7:AB14 AJ7:AJ14 AF7:AF14 AH7:AH14 X7:X14 Z7:Z14 AD7:AD14 V7:V14 H7:H14 L7:L14 T7:T14 P7:P14 R7:R14 J7:J14 N7:N14 AD17:AD32 AF17:AF32">
      <formula1>$AT$1:$AT$6</formula1>
    </dataValidation>
  </dataValidations>
  <pageMargins left="0.43307086614173229" right="0.47244094488188981" top="0.35433070866141736" bottom="0.35433070866141736" header="0" footer="0"/>
  <pageSetup paperSize="9" scale="53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defaultSize="0" autoLine="0" altText="" r:id="rId5">
            <anchor moveWithCells="1">
              <from>
                <xdr:col>5</xdr:col>
                <xdr:colOff>9525</xdr:colOff>
                <xdr:row>1</xdr:row>
                <xdr:rowOff>295275</xdr:rowOff>
              </from>
              <to>
                <xdr:col>9</xdr:col>
                <xdr:colOff>0</xdr:colOff>
                <xdr:row>3</xdr:row>
                <xdr:rowOff>9525</xdr:rowOff>
              </to>
            </anchor>
          </controlPr>
        </control>
      </mc:Choice>
      <mc:Fallback>
        <control shapeId="3073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Q220"/>
  <sheetViews>
    <sheetView view="pageBreakPreview" topLeftCell="B12" zoomScale="91" zoomScaleNormal="60" zoomScaleSheetLayoutView="91" workbookViewId="0">
      <selection activeCell="M50" sqref="M50"/>
    </sheetView>
  </sheetViews>
  <sheetFormatPr defaultRowHeight="13.5" x14ac:dyDescent="0.15"/>
  <cols>
    <col min="1" max="1" width="3.75" style="19" customWidth="1"/>
    <col min="2" max="2" width="14.25" style="19" bestFit="1" customWidth="1"/>
    <col min="3" max="8" width="15.125" style="19" customWidth="1"/>
    <col min="9" max="19" width="9" style="19"/>
    <col min="20" max="20" width="3.75" style="19" customWidth="1"/>
    <col min="21" max="16384" width="9" style="19"/>
  </cols>
  <sheetData>
    <row r="2" spans="2:8" ht="14.25" x14ac:dyDescent="0.15">
      <c r="B2" s="20" t="s">
        <v>202</v>
      </c>
    </row>
    <row r="3" spans="2:8" ht="14.25" thickBot="1" x14ac:dyDescent="0.2"/>
    <row r="4" spans="2:8" ht="14.25" thickBot="1" x14ac:dyDescent="0.2">
      <c r="C4" s="445" t="s">
        <v>203</v>
      </c>
      <c r="D4" s="446"/>
      <c r="E4" s="445" t="s">
        <v>204</v>
      </c>
      <c r="F4" s="446"/>
      <c r="G4" s="445" t="s">
        <v>212</v>
      </c>
      <c r="H4" s="446"/>
    </row>
    <row r="5" spans="2:8" ht="14.25" thickBot="1" x14ac:dyDescent="0.2">
      <c r="B5" s="32"/>
      <c r="C5" s="33" t="s">
        <v>11</v>
      </c>
      <c r="D5" s="34" t="s">
        <v>13</v>
      </c>
      <c r="E5" s="33" t="s">
        <v>11</v>
      </c>
      <c r="F5" s="34" t="s">
        <v>13</v>
      </c>
      <c r="G5" s="33" t="s">
        <v>11</v>
      </c>
      <c r="H5" s="34" t="s">
        <v>13</v>
      </c>
    </row>
    <row r="6" spans="2:8" x14ac:dyDescent="0.15">
      <c r="B6" s="29" t="s">
        <v>14</v>
      </c>
      <c r="C6" s="30">
        <f>SUM('単位修得状況確認表（共通教育科目，外国人留学生）'!H7:H12)</f>
        <v>0</v>
      </c>
      <c r="D6" s="31">
        <f>SUM(C$6:C6)</f>
        <v>0</v>
      </c>
      <c r="E6" s="30">
        <f>SUM('単位修得状況確認表（共通教育科目，外国人留学生）'!H13:H14)</f>
        <v>0</v>
      </c>
      <c r="F6" s="31">
        <f>SUM(E$6:E6)</f>
        <v>0</v>
      </c>
      <c r="G6" s="30">
        <f>SUM('単位修得状況確認表（共通教育科目，外国人留学生）'!H15:H16)</f>
        <v>0</v>
      </c>
      <c r="H6" s="31">
        <f>SUM(G$6:G6)</f>
        <v>0</v>
      </c>
    </row>
    <row r="7" spans="2:8" ht="14.25" thickBot="1" x14ac:dyDescent="0.2">
      <c r="B7" s="21" t="s">
        <v>15</v>
      </c>
      <c r="C7" s="22">
        <f>SUM('単位修得状況確認表（共通教育科目，外国人留学生）'!J7:J12)</f>
        <v>0</v>
      </c>
      <c r="D7" s="35">
        <f>SUM(C$6:C7)</f>
        <v>0</v>
      </c>
      <c r="E7" s="22">
        <f>SUM('単位修得状況確認表（共通教育科目，外国人留学生）'!J13:J14)</f>
        <v>0</v>
      </c>
      <c r="F7" s="35">
        <f>SUM(E$6:E7)</f>
        <v>0</v>
      </c>
      <c r="G7" s="22">
        <f>SUM('単位修得状況確認表（共通教育科目，外国人留学生）'!J15:J16)</f>
        <v>0</v>
      </c>
      <c r="H7" s="35">
        <f>SUM(G$6:G7)</f>
        <v>0</v>
      </c>
    </row>
    <row r="8" spans="2:8" x14ac:dyDescent="0.15">
      <c r="B8" s="26" t="s">
        <v>16</v>
      </c>
      <c r="C8" s="27">
        <f>SUM('単位修得状況確認表（共通教育科目，外国人留学生）'!L7:L12)</f>
        <v>0</v>
      </c>
      <c r="D8" s="31">
        <f>SUM(C$6:C8)</f>
        <v>0</v>
      </c>
      <c r="E8" s="27">
        <f>SUM('単位修得状況確認表（共通教育科目，外国人留学生）'!L13:L14)</f>
        <v>0</v>
      </c>
      <c r="F8" s="31">
        <f>SUM(E$6:E8)</f>
        <v>0</v>
      </c>
      <c r="G8" s="27">
        <f>SUM('単位修得状況確認表（共通教育科目，外国人留学生）'!L15:L16)</f>
        <v>0</v>
      </c>
      <c r="H8" s="31">
        <f>SUM(G$6:G8)</f>
        <v>0</v>
      </c>
    </row>
    <row r="9" spans="2:8" ht="14.25" thickBot="1" x14ac:dyDescent="0.2">
      <c r="B9" s="24" t="s">
        <v>17</v>
      </c>
      <c r="C9" s="25">
        <f>SUM('単位修得状況確認表（共通教育科目，外国人留学生）'!N7:N12)</f>
        <v>0</v>
      </c>
      <c r="D9" s="35">
        <f>SUM(C$6:C9)</f>
        <v>0</v>
      </c>
      <c r="E9" s="25">
        <f>SUM('単位修得状況確認表（共通教育科目，外国人留学生）'!N13:N14)</f>
        <v>0</v>
      </c>
      <c r="F9" s="35">
        <f>SUM(E$6:E9)</f>
        <v>0</v>
      </c>
      <c r="G9" s="25">
        <f>SUM('単位修得状況確認表（共通教育科目，外国人留学生）'!N15:N16)</f>
        <v>0</v>
      </c>
      <c r="H9" s="35">
        <f>SUM(G$6:G9)</f>
        <v>0</v>
      </c>
    </row>
    <row r="10" spans="2:8" x14ac:dyDescent="0.15">
      <c r="B10" s="29" t="s">
        <v>303</v>
      </c>
      <c r="C10" s="30">
        <f>SUM('単位修得状況確認表（共通教育科目，外国人留学生）'!P7:P12)</f>
        <v>0</v>
      </c>
      <c r="D10" s="31">
        <f>SUM(C$6:C10)</f>
        <v>0</v>
      </c>
      <c r="E10" s="30">
        <f>SUM('単位修得状況確認表（共通教育科目，外国人留学生）'!P13:P14)</f>
        <v>0</v>
      </c>
      <c r="F10" s="31">
        <f>SUM(E$6:E10)</f>
        <v>0</v>
      </c>
      <c r="G10" s="30">
        <f>SUM('単位修得状況確認表（共通教育科目，外国人留学生）'!P15:P16)</f>
        <v>0</v>
      </c>
      <c r="H10" s="31">
        <f>SUM(G$6:G10)</f>
        <v>0</v>
      </c>
    </row>
    <row r="11" spans="2:8" ht="14.25" thickBot="1" x14ac:dyDescent="0.2">
      <c r="B11" s="21" t="s">
        <v>304</v>
      </c>
      <c r="C11" s="22">
        <f>SUM('単位修得状況確認表（共通教育科目，外国人留学生）'!R7:R12)</f>
        <v>0</v>
      </c>
      <c r="D11" s="35">
        <f>SUM(C$6:C11)</f>
        <v>0</v>
      </c>
      <c r="E11" s="22">
        <f>SUM('単位修得状況確認表（共通教育科目，外国人留学生）'!R13:R14)</f>
        <v>0</v>
      </c>
      <c r="F11" s="35">
        <f>SUM(E$6:E11)</f>
        <v>0</v>
      </c>
      <c r="G11" s="22">
        <f>SUM('単位修得状況確認表（共通教育科目，外国人留学生）'!R15:R16)</f>
        <v>0</v>
      </c>
      <c r="H11" s="35">
        <f>SUM(G$6:G11)</f>
        <v>0</v>
      </c>
    </row>
    <row r="12" spans="2:8" x14ac:dyDescent="0.15">
      <c r="B12" s="26" t="s">
        <v>18</v>
      </c>
      <c r="C12" s="27">
        <f>SUM('単位修得状況確認表（共通教育科目，外国人留学生）'!T7:T12)</f>
        <v>0</v>
      </c>
      <c r="D12" s="31">
        <f>SUM(C$6:C12)</f>
        <v>0</v>
      </c>
      <c r="E12" s="27">
        <f>SUM('単位修得状況確認表（共通教育科目，外国人留学生）'!T13:T14)</f>
        <v>0</v>
      </c>
      <c r="F12" s="31">
        <f>SUM(E$6:E12)</f>
        <v>0</v>
      </c>
      <c r="G12" s="27">
        <f>SUM('単位修得状況確認表（共通教育科目，外国人留学生）'!T15:T16)</f>
        <v>0</v>
      </c>
      <c r="H12" s="31">
        <f>SUM(G$6:G12)</f>
        <v>0</v>
      </c>
    </row>
    <row r="13" spans="2:8" ht="14.25" thickBot="1" x14ac:dyDescent="0.2">
      <c r="B13" s="21" t="s">
        <v>19</v>
      </c>
      <c r="C13" s="22">
        <f>SUM('単位修得状況確認表（共通教育科目，外国人留学生）'!V7:V12)</f>
        <v>0</v>
      </c>
      <c r="D13" s="35">
        <f>SUM(C$6:C13)</f>
        <v>0</v>
      </c>
      <c r="E13" s="22">
        <f>SUM('単位修得状況確認表（共通教育科目，外国人留学生）'!V13:V14)</f>
        <v>0</v>
      </c>
      <c r="F13" s="35">
        <f>SUM(E$6:E13)</f>
        <v>0</v>
      </c>
      <c r="G13" s="22">
        <f>SUM('単位修得状況確認表（共通教育科目，外国人留学生）'!V15:V16)</f>
        <v>0</v>
      </c>
      <c r="H13" s="35">
        <f>SUM(G$6:G13)</f>
        <v>0</v>
      </c>
    </row>
    <row r="21" spans="2:8" ht="14.25" x14ac:dyDescent="0.15">
      <c r="B21" s="57"/>
      <c r="C21" s="58"/>
      <c r="D21" s="58"/>
      <c r="E21" s="58"/>
      <c r="F21" s="58"/>
      <c r="G21" s="58"/>
      <c r="H21" s="58"/>
    </row>
    <row r="22" spans="2:8" x14ac:dyDescent="0.15">
      <c r="B22" s="58"/>
      <c r="C22" s="58"/>
      <c r="D22" s="58"/>
      <c r="E22" s="58"/>
      <c r="F22" s="58"/>
      <c r="G22" s="58"/>
      <c r="H22" s="58"/>
    </row>
    <row r="23" spans="2:8" x14ac:dyDescent="0.15">
      <c r="B23" s="56"/>
      <c r="C23" s="56"/>
      <c r="D23" s="56"/>
      <c r="E23" s="58"/>
      <c r="F23" s="58"/>
      <c r="G23" s="58"/>
      <c r="H23" s="58"/>
    </row>
    <row r="24" spans="2:8" x14ac:dyDescent="0.15">
      <c r="B24" s="59"/>
      <c r="C24" s="59"/>
      <c r="D24" s="59"/>
      <c r="E24" s="58"/>
      <c r="F24" s="58"/>
      <c r="G24" s="58"/>
      <c r="H24" s="58"/>
    </row>
    <row r="25" spans="2:8" x14ac:dyDescent="0.15">
      <c r="B25" s="59"/>
      <c r="C25" s="59"/>
      <c r="D25" s="59"/>
      <c r="E25" s="58"/>
      <c r="F25" s="58"/>
      <c r="G25" s="58"/>
      <c r="H25" s="58"/>
    </row>
    <row r="26" spans="2:8" x14ac:dyDescent="0.15">
      <c r="B26" s="59"/>
      <c r="C26" s="59"/>
      <c r="D26" s="59"/>
      <c r="E26" s="58"/>
      <c r="F26" s="58"/>
      <c r="G26" s="58"/>
      <c r="H26" s="58"/>
    </row>
    <row r="27" spans="2:8" x14ac:dyDescent="0.15">
      <c r="B27" s="59"/>
      <c r="C27" s="59"/>
      <c r="D27" s="59"/>
      <c r="E27" s="58"/>
      <c r="F27" s="58"/>
      <c r="G27" s="58"/>
      <c r="H27" s="58"/>
    </row>
    <row r="28" spans="2:8" x14ac:dyDescent="0.15">
      <c r="B28" s="59"/>
      <c r="C28" s="59"/>
      <c r="D28" s="59"/>
      <c r="E28" s="58"/>
      <c r="F28" s="58"/>
      <c r="G28" s="58"/>
      <c r="H28" s="58"/>
    </row>
    <row r="29" spans="2:8" x14ac:dyDescent="0.15">
      <c r="B29" s="59"/>
      <c r="C29" s="59"/>
      <c r="D29" s="59"/>
      <c r="E29" s="58"/>
      <c r="F29" s="58"/>
      <c r="G29" s="58"/>
      <c r="H29" s="58"/>
    </row>
    <row r="30" spans="2:8" x14ac:dyDescent="0.15">
      <c r="B30" s="59"/>
      <c r="C30" s="59"/>
      <c r="D30" s="59"/>
      <c r="E30" s="58"/>
      <c r="F30" s="58"/>
      <c r="G30" s="58"/>
      <c r="H30" s="58"/>
    </row>
    <row r="31" spans="2:8" x14ac:dyDescent="0.15">
      <c r="B31" s="59"/>
      <c r="C31" s="59"/>
      <c r="D31" s="59"/>
      <c r="E31" s="58"/>
      <c r="F31" s="58"/>
      <c r="G31" s="58"/>
      <c r="H31" s="58"/>
    </row>
    <row r="33" spans="2:6" ht="14.25" x14ac:dyDescent="0.15">
      <c r="B33" s="20" t="s">
        <v>47</v>
      </c>
    </row>
    <row r="34" spans="2:6" ht="14.25" thickBot="1" x14ac:dyDescent="0.2"/>
    <row r="35" spans="2:6" ht="14.25" thickBot="1" x14ac:dyDescent="0.2">
      <c r="C35" s="445" t="s">
        <v>129</v>
      </c>
      <c r="D35" s="447"/>
      <c r="E35" s="445" t="s">
        <v>135</v>
      </c>
      <c r="F35" s="446"/>
    </row>
    <row r="36" spans="2:6" ht="14.25" thickBot="1" x14ac:dyDescent="0.2">
      <c r="B36" s="32"/>
      <c r="C36" s="33" t="s">
        <v>11</v>
      </c>
      <c r="D36" s="34" t="s">
        <v>13</v>
      </c>
      <c r="E36" s="33" t="s">
        <v>11</v>
      </c>
      <c r="F36" s="34" t="s">
        <v>13</v>
      </c>
    </row>
    <row r="37" spans="2:6" x14ac:dyDescent="0.15">
      <c r="B37" s="29" t="s">
        <v>14</v>
      </c>
      <c r="C37" s="30">
        <f>SUM('単位修得状況確認表（共通教育科目，外国人留学生）'!H18:H21)</f>
        <v>0</v>
      </c>
      <c r="D37" s="31">
        <f>SUM(C$37:C37)</f>
        <v>0</v>
      </c>
      <c r="E37" s="30">
        <f>SUM('単位修得状況確認表（共通教育科目，外国人留学生）'!H22:H23)</f>
        <v>0</v>
      </c>
      <c r="F37" s="31">
        <f>SUM(E$37:E37)</f>
        <v>0</v>
      </c>
    </row>
    <row r="38" spans="2:6" ht="14.25" thickBot="1" x14ac:dyDescent="0.2">
      <c r="B38" s="21" t="s">
        <v>15</v>
      </c>
      <c r="C38" s="22">
        <f>SUM('単位修得状況確認表（共通教育科目，外国人留学生）'!J18:J21)</f>
        <v>0</v>
      </c>
      <c r="D38" s="35">
        <f>SUM(C$37:C38)</f>
        <v>0</v>
      </c>
      <c r="E38" s="22">
        <f>SUM('単位修得状況確認表（共通教育科目，外国人留学生）'!J22:J23)</f>
        <v>0</v>
      </c>
      <c r="F38" s="35">
        <f>SUM(E$37:E38)</f>
        <v>0</v>
      </c>
    </row>
    <row r="39" spans="2:6" x14ac:dyDescent="0.15">
      <c r="B39" s="26" t="s">
        <v>16</v>
      </c>
      <c r="C39" s="27">
        <f>SUM('単位修得状況確認表（共通教育科目，外国人留学生）'!L18:L21)</f>
        <v>0</v>
      </c>
      <c r="D39" s="31">
        <f>SUM(C$37:C39)</f>
        <v>0</v>
      </c>
      <c r="E39" s="27">
        <f>SUM('単位修得状況確認表（共通教育科目，外国人留学生）'!L22:L23)</f>
        <v>0</v>
      </c>
      <c r="F39" s="31">
        <f>SUM(E$37:E39)</f>
        <v>0</v>
      </c>
    </row>
    <row r="40" spans="2:6" ht="14.25" thickBot="1" x14ac:dyDescent="0.2">
      <c r="B40" s="24" t="s">
        <v>17</v>
      </c>
      <c r="C40" s="25">
        <f>SUM('単位修得状況確認表（共通教育科目，外国人留学生）'!N18:N21)</f>
        <v>0</v>
      </c>
      <c r="D40" s="35">
        <f>SUM(C$37:C40)</f>
        <v>0</v>
      </c>
      <c r="E40" s="25">
        <f>SUM('単位修得状況確認表（共通教育科目，外国人留学生）'!N22:N23)</f>
        <v>0</v>
      </c>
      <c r="F40" s="35">
        <f>SUM(E$37:E40)</f>
        <v>0</v>
      </c>
    </row>
    <row r="41" spans="2:6" x14ac:dyDescent="0.15">
      <c r="B41" s="29" t="s">
        <v>303</v>
      </c>
      <c r="C41" s="30">
        <f>SUM('単位修得状況確認表（共通教育科目，外国人留学生）'!P18:P21)</f>
        <v>0</v>
      </c>
      <c r="D41" s="31">
        <f>SUM(C$37:C41)</f>
        <v>0</v>
      </c>
      <c r="E41" s="30">
        <f>SUM('単位修得状況確認表（共通教育科目，外国人留学生）'!P22:P23)</f>
        <v>0</v>
      </c>
      <c r="F41" s="31">
        <f>SUM(E$37:E41)</f>
        <v>0</v>
      </c>
    </row>
    <row r="42" spans="2:6" ht="14.25" thickBot="1" x14ac:dyDescent="0.2">
      <c r="B42" s="21" t="s">
        <v>304</v>
      </c>
      <c r="C42" s="22">
        <f>SUM('単位修得状況確認表（共通教育科目，外国人留学生）'!R18:R21)</f>
        <v>0</v>
      </c>
      <c r="D42" s="35">
        <f>SUM(C$37:C42)</f>
        <v>0</v>
      </c>
      <c r="E42" s="22">
        <f>SUM('単位修得状況確認表（共通教育科目，外国人留学生）'!R22:R23)</f>
        <v>0</v>
      </c>
      <c r="F42" s="35">
        <f>SUM(E$37:E42)</f>
        <v>0</v>
      </c>
    </row>
    <row r="43" spans="2:6" x14ac:dyDescent="0.15">
      <c r="B43" s="26" t="s">
        <v>18</v>
      </c>
      <c r="C43" s="27">
        <f>SUM('単位修得状況確認表（共通教育科目，外国人留学生）'!T18:T21)</f>
        <v>0</v>
      </c>
      <c r="D43" s="31">
        <f>SUM(C$37:C43)</f>
        <v>0</v>
      </c>
      <c r="E43" s="27">
        <f>SUM('単位修得状況確認表（共通教育科目，外国人留学生）'!T22:T23)</f>
        <v>0</v>
      </c>
      <c r="F43" s="31">
        <f>SUM(E$37:E43)</f>
        <v>0</v>
      </c>
    </row>
    <row r="44" spans="2:6" ht="14.25" thickBot="1" x14ac:dyDescent="0.2">
      <c r="B44" s="21" t="s">
        <v>19</v>
      </c>
      <c r="C44" s="22">
        <f>SUM('単位修得状況確認表（共通教育科目，外国人留学生）'!V18:V21)</f>
        <v>0</v>
      </c>
      <c r="D44" s="35">
        <f>SUM(C$37:C44)</f>
        <v>0</v>
      </c>
      <c r="E44" s="22">
        <f>SUM('単位修得状況確認表（共通教育科目，外国人留学生）'!V22:V23)</f>
        <v>0</v>
      </c>
      <c r="F44" s="35">
        <f>SUM(E$37:E44)</f>
        <v>0</v>
      </c>
    </row>
    <row r="52" spans="2:8" ht="14.25" x14ac:dyDescent="0.15">
      <c r="B52" s="57"/>
      <c r="C52" s="58"/>
      <c r="D52" s="58"/>
      <c r="E52" s="58"/>
      <c r="F52" s="58"/>
      <c r="G52" s="58"/>
      <c r="H52" s="58"/>
    </row>
    <row r="53" spans="2:8" x14ac:dyDescent="0.15">
      <c r="B53" s="58"/>
      <c r="C53" s="58"/>
      <c r="D53" s="58"/>
      <c r="E53" s="58"/>
      <c r="F53" s="58"/>
      <c r="G53" s="58"/>
      <c r="H53" s="58"/>
    </row>
    <row r="54" spans="2:8" x14ac:dyDescent="0.15">
      <c r="B54" s="56"/>
      <c r="C54" s="56"/>
      <c r="D54" s="56"/>
      <c r="E54" s="58"/>
      <c r="F54" s="58"/>
      <c r="G54" s="58"/>
      <c r="H54" s="58"/>
    </row>
    <row r="55" spans="2:8" x14ac:dyDescent="0.15">
      <c r="B55" s="59"/>
      <c r="C55" s="59"/>
      <c r="D55" s="59"/>
      <c r="E55" s="58"/>
      <c r="F55" s="58"/>
      <c r="G55" s="58"/>
      <c r="H55" s="58"/>
    </row>
    <row r="56" spans="2:8" x14ac:dyDescent="0.15">
      <c r="B56" s="59"/>
      <c r="C56" s="59"/>
      <c r="D56" s="59"/>
      <c r="E56" s="58"/>
      <c r="F56" s="58"/>
      <c r="G56" s="58"/>
      <c r="H56" s="58"/>
    </row>
    <row r="57" spans="2:8" x14ac:dyDescent="0.15">
      <c r="B57" s="59"/>
      <c r="C57" s="59"/>
      <c r="D57" s="59"/>
      <c r="E57" s="58"/>
      <c r="F57" s="58"/>
      <c r="G57" s="58"/>
      <c r="H57" s="58"/>
    </row>
    <row r="58" spans="2:8" x14ac:dyDescent="0.15">
      <c r="B58" s="59"/>
      <c r="C58" s="59"/>
      <c r="D58" s="59"/>
      <c r="E58" s="58"/>
      <c r="F58" s="58"/>
      <c r="G58" s="58"/>
      <c r="H58" s="58"/>
    </row>
    <row r="59" spans="2:8" x14ac:dyDescent="0.15">
      <c r="B59" s="59"/>
      <c r="C59" s="59"/>
      <c r="D59" s="59"/>
      <c r="E59" s="58"/>
      <c r="F59" s="58"/>
      <c r="G59" s="58"/>
      <c r="H59" s="58"/>
    </row>
    <row r="60" spans="2:8" x14ac:dyDescent="0.15">
      <c r="B60" s="59"/>
      <c r="C60" s="59"/>
      <c r="D60" s="59"/>
      <c r="E60" s="58"/>
      <c r="F60" s="58"/>
      <c r="G60" s="58"/>
      <c r="H60" s="58"/>
    </row>
    <row r="61" spans="2:8" x14ac:dyDescent="0.15">
      <c r="B61" s="59"/>
      <c r="C61" s="59"/>
      <c r="D61" s="59"/>
      <c r="E61" s="58"/>
      <c r="F61" s="58"/>
      <c r="G61" s="58"/>
      <c r="H61" s="58"/>
    </row>
    <row r="62" spans="2:8" x14ac:dyDescent="0.15">
      <c r="B62" s="59"/>
      <c r="C62" s="59"/>
      <c r="D62" s="59"/>
      <c r="E62" s="58"/>
      <c r="F62" s="58"/>
      <c r="G62" s="58"/>
      <c r="H62" s="58"/>
    </row>
    <row r="64" spans="2:8" ht="14.25" x14ac:dyDescent="0.15">
      <c r="B64" s="20" t="s">
        <v>227</v>
      </c>
    </row>
    <row r="65" spans="2:4" ht="14.25" thickBot="1" x14ac:dyDescent="0.2"/>
    <row r="66" spans="2:4" ht="14.25" thickBot="1" x14ac:dyDescent="0.2">
      <c r="C66" s="445" t="s">
        <v>8</v>
      </c>
      <c r="D66" s="446"/>
    </row>
    <row r="67" spans="2:4" ht="14.25" thickBot="1" x14ac:dyDescent="0.2">
      <c r="B67" s="32"/>
      <c r="C67" s="33" t="s">
        <v>11</v>
      </c>
      <c r="D67" s="34" t="s">
        <v>13</v>
      </c>
    </row>
    <row r="68" spans="2:4" x14ac:dyDescent="0.15">
      <c r="B68" s="29" t="s">
        <v>14</v>
      </c>
      <c r="C68" s="30">
        <f>'単位修得状況確認表（専門教育科目）'!F15</f>
        <v>0</v>
      </c>
      <c r="D68" s="31">
        <f>SUM(C$68:C68)</f>
        <v>0</v>
      </c>
    </row>
    <row r="69" spans="2:4" ht="14.25" thickBot="1" x14ac:dyDescent="0.2">
      <c r="B69" s="21" t="s">
        <v>15</v>
      </c>
      <c r="C69" s="22">
        <f>'単位修得状況確認表（専門教育科目）'!H15</f>
        <v>0</v>
      </c>
      <c r="D69" s="35">
        <f>SUM(C$68:C69)</f>
        <v>0</v>
      </c>
    </row>
    <row r="70" spans="2:4" x14ac:dyDescent="0.15">
      <c r="B70" s="26" t="s">
        <v>16</v>
      </c>
      <c r="C70" s="27">
        <f>'単位修得状況確認表（専門教育科目）'!J15</f>
        <v>0</v>
      </c>
      <c r="D70" s="31">
        <f>SUM(C$68:C70)</f>
        <v>0</v>
      </c>
    </row>
    <row r="71" spans="2:4" ht="14.25" thickBot="1" x14ac:dyDescent="0.2">
      <c r="B71" s="24" t="s">
        <v>17</v>
      </c>
      <c r="C71" s="25">
        <f>'単位修得状況確認表（専門教育科目）'!L15</f>
        <v>0</v>
      </c>
      <c r="D71" s="35">
        <f>SUM(C$68:C71)</f>
        <v>0</v>
      </c>
    </row>
    <row r="72" spans="2:4" x14ac:dyDescent="0.15">
      <c r="B72" s="29" t="s">
        <v>303</v>
      </c>
      <c r="C72" s="30">
        <f>'単位修得状況確認表（専門教育科目）'!N15</f>
        <v>0</v>
      </c>
      <c r="D72" s="31">
        <f>SUM(C$68:C72)</f>
        <v>0</v>
      </c>
    </row>
    <row r="73" spans="2:4" ht="14.25" thickBot="1" x14ac:dyDescent="0.2">
      <c r="B73" s="21" t="s">
        <v>304</v>
      </c>
      <c r="C73" s="22">
        <f>'単位修得状況確認表（専門教育科目）'!P15</f>
        <v>0</v>
      </c>
      <c r="D73" s="35">
        <f>SUM(C$68:C73)</f>
        <v>0</v>
      </c>
    </row>
    <row r="74" spans="2:4" x14ac:dyDescent="0.15">
      <c r="B74" s="26" t="s">
        <v>18</v>
      </c>
      <c r="C74" s="27">
        <f>'単位修得状況確認表（専門教育科目）'!R15</f>
        <v>0</v>
      </c>
      <c r="D74" s="31">
        <f>SUM(C$68:C74)</f>
        <v>0</v>
      </c>
    </row>
    <row r="75" spans="2:4" ht="14.25" thickBot="1" x14ac:dyDescent="0.2">
      <c r="B75" s="21" t="s">
        <v>19</v>
      </c>
      <c r="C75" s="22">
        <f>'単位修得状況確認表（専門教育科目）'!T15</f>
        <v>0</v>
      </c>
      <c r="D75" s="35">
        <f>SUM(C$68:C75)</f>
        <v>0</v>
      </c>
    </row>
    <row r="82" spans="2:4" ht="14.25" x14ac:dyDescent="0.15">
      <c r="B82" s="20" t="s">
        <v>228</v>
      </c>
    </row>
    <row r="83" spans="2:4" ht="14.25" thickBot="1" x14ac:dyDescent="0.2"/>
    <row r="84" spans="2:4" ht="14.25" thickBot="1" x14ac:dyDescent="0.2">
      <c r="B84" s="32"/>
      <c r="C84" s="33" t="s">
        <v>11</v>
      </c>
      <c r="D84" s="34" t="s">
        <v>13</v>
      </c>
    </row>
    <row r="85" spans="2:4" x14ac:dyDescent="0.15">
      <c r="B85" s="29" t="s">
        <v>14</v>
      </c>
      <c r="C85" s="30">
        <f>'単位修得状況確認表（専門教育科目）'!F33</f>
        <v>0</v>
      </c>
      <c r="D85" s="31">
        <f>SUM(C$85:C85)</f>
        <v>0</v>
      </c>
    </row>
    <row r="86" spans="2:4" ht="14.25" thickBot="1" x14ac:dyDescent="0.2">
      <c r="B86" s="21" t="s">
        <v>15</v>
      </c>
      <c r="C86" s="22">
        <f>'単位修得状況確認表（専門教育科目）'!H33</f>
        <v>0</v>
      </c>
      <c r="D86" s="35">
        <f>SUM(C$85:C86)</f>
        <v>0</v>
      </c>
    </row>
    <row r="87" spans="2:4" x14ac:dyDescent="0.15">
      <c r="B87" s="26" t="s">
        <v>16</v>
      </c>
      <c r="C87" s="27">
        <f>'単位修得状況確認表（専門教育科目）'!J33</f>
        <v>0</v>
      </c>
      <c r="D87" s="28">
        <f>SUM(C$85:C87)</f>
        <v>0</v>
      </c>
    </row>
    <row r="88" spans="2:4" ht="14.25" thickBot="1" x14ac:dyDescent="0.2">
      <c r="B88" s="24" t="s">
        <v>17</v>
      </c>
      <c r="C88" s="25">
        <f>'単位修得状況確認表（専門教育科目）'!L33</f>
        <v>0</v>
      </c>
      <c r="D88" s="36">
        <f>SUM(C$85:C88)</f>
        <v>0</v>
      </c>
    </row>
    <row r="89" spans="2:4" x14ac:dyDescent="0.15">
      <c r="B89" s="29" t="s">
        <v>303</v>
      </c>
      <c r="C89" s="30">
        <f>'単位修得状況確認表（専門教育科目）'!N33</f>
        <v>0</v>
      </c>
      <c r="D89" s="31">
        <f>SUM(C$85:C89)</f>
        <v>0</v>
      </c>
    </row>
    <row r="90" spans="2:4" ht="14.25" thickBot="1" x14ac:dyDescent="0.2">
      <c r="B90" s="21" t="s">
        <v>304</v>
      </c>
      <c r="C90" s="22">
        <f>'単位修得状況確認表（専門教育科目）'!P33</f>
        <v>0</v>
      </c>
      <c r="D90" s="35">
        <f>SUM(C$85:C90)</f>
        <v>0</v>
      </c>
    </row>
    <row r="91" spans="2:4" x14ac:dyDescent="0.15">
      <c r="B91" s="26" t="s">
        <v>18</v>
      </c>
      <c r="C91" s="27">
        <f>'単位修得状況確認表（専門教育科目）'!R33</f>
        <v>0</v>
      </c>
      <c r="D91" s="28">
        <f>SUM(C$85:C91)</f>
        <v>0</v>
      </c>
    </row>
    <row r="92" spans="2:4" ht="14.25" thickBot="1" x14ac:dyDescent="0.2">
      <c r="B92" s="21" t="s">
        <v>19</v>
      </c>
      <c r="C92" s="22">
        <f>'単位修得状況確認表（専門教育科目）'!T33</f>
        <v>0</v>
      </c>
      <c r="D92" s="35">
        <f>SUM(C$85:C92)</f>
        <v>0</v>
      </c>
    </row>
    <row r="100" spans="2:4" ht="14.25" x14ac:dyDescent="0.15">
      <c r="B100" s="20" t="s">
        <v>229</v>
      </c>
    </row>
    <row r="101" spans="2:4" ht="14.25" thickBot="1" x14ac:dyDescent="0.2"/>
    <row r="102" spans="2:4" ht="14.25" thickBot="1" x14ac:dyDescent="0.2">
      <c r="B102" s="32"/>
      <c r="C102" s="33" t="s">
        <v>11</v>
      </c>
      <c r="D102" s="34" t="s">
        <v>13</v>
      </c>
    </row>
    <row r="103" spans="2:4" x14ac:dyDescent="0.15">
      <c r="B103" s="29" t="s">
        <v>14</v>
      </c>
      <c r="C103" s="30">
        <f>'単位修得状況確認表（専門教育科目）'!F38</f>
        <v>0</v>
      </c>
      <c r="D103" s="31">
        <f>SUM(C$103:C103)</f>
        <v>0</v>
      </c>
    </row>
    <row r="104" spans="2:4" ht="14.25" thickBot="1" x14ac:dyDescent="0.2">
      <c r="B104" s="21" t="s">
        <v>15</v>
      </c>
      <c r="C104" s="22">
        <f>'単位修得状況確認表（専門教育科目）'!H38</f>
        <v>0</v>
      </c>
      <c r="D104" s="35">
        <f>SUM(C$103:C104)</f>
        <v>0</v>
      </c>
    </row>
    <row r="105" spans="2:4" x14ac:dyDescent="0.15">
      <c r="B105" s="26" t="s">
        <v>16</v>
      </c>
      <c r="C105" s="27">
        <f>'単位修得状況確認表（専門教育科目）'!J38</f>
        <v>0</v>
      </c>
      <c r="D105" s="28">
        <f>SUM(C$103:C105)</f>
        <v>0</v>
      </c>
    </row>
    <row r="106" spans="2:4" ht="14.25" thickBot="1" x14ac:dyDescent="0.2">
      <c r="B106" s="24" t="s">
        <v>17</v>
      </c>
      <c r="C106" s="25">
        <f>'単位修得状況確認表（専門教育科目）'!L38</f>
        <v>0</v>
      </c>
      <c r="D106" s="36">
        <f>SUM(C$103:C106)</f>
        <v>0</v>
      </c>
    </row>
    <row r="107" spans="2:4" x14ac:dyDescent="0.15">
      <c r="B107" s="29" t="s">
        <v>303</v>
      </c>
      <c r="C107" s="30">
        <f>'単位修得状況確認表（専門教育科目）'!N38</f>
        <v>0</v>
      </c>
      <c r="D107" s="31">
        <f>SUM(C$103:C107)</f>
        <v>0</v>
      </c>
    </row>
    <row r="108" spans="2:4" ht="14.25" thickBot="1" x14ac:dyDescent="0.2">
      <c r="B108" s="21" t="s">
        <v>304</v>
      </c>
      <c r="C108" s="22">
        <f>'単位修得状況確認表（専門教育科目）'!P38</f>
        <v>0</v>
      </c>
      <c r="D108" s="35">
        <f>SUM(C$103:C108)</f>
        <v>0</v>
      </c>
    </row>
    <row r="109" spans="2:4" x14ac:dyDescent="0.15">
      <c r="B109" s="26" t="s">
        <v>18</v>
      </c>
      <c r="C109" s="27">
        <f>'単位修得状況確認表（専門教育科目）'!R38</f>
        <v>0</v>
      </c>
      <c r="D109" s="28">
        <f>SUM(C$103:C109)</f>
        <v>0</v>
      </c>
    </row>
    <row r="110" spans="2:4" ht="14.25" thickBot="1" x14ac:dyDescent="0.2">
      <c r="B110" s="21" t="s">
        <v>19</v>
      </c>
      <c r="C110" s="22">
        <f>'単位修得状況確認表（専門教育科目）'!T38</f>
        <v>0</v>
      </c>
      <c r="D110" s="35">
        <f>SUM(C$103:C110)</f>
        <v>0</v>
      </c>
    </row>
    <row r="118" spans="2:4" ht="14.25" x14ac:dyDescent="0.15">
      <c r="B118" s="20" t="s">
        <v>230</v>
      </c>
    </row>
    <row r="119" spans="2:4" ht="14.25" thickBot="1" x14ac:dyDescent="0.2"/>
    <row r="120" spans="2:4" ht="14.25" thickBot="1" x14ac:dyDescent="0.2">
      <c r="B120" s="32"/>
      <c r="C120" s="33" t="s">
        <v>11</v>
      </c>
      <c r="D120" s="34" t="s">
        <v>13</v>
      </c>
    </row>
    <row r="121" spans="2:4" x14ac:dyDescent="0.15">
      <c r="B121" s="29" t="s">
        <v>14</v>
      </c>
      <c r="C121" s="30">
        <f>'単位修得状況確認表（専門教育科目）'!F48</f>
        <v>0</v>
      </c>
      <c r="D121" s="31">
        <f>SUM(C$121:C121)</f>
        <v>0</v>
      </c>
    </row>
    <row r="122" spans="2:4" ht="14.25" thickBot="1" x14ac:dyDescent="0.2">
      <c r="B122" s="21" t="s">
        <v>15</v>
      </c>
      <c r="C122" s="22">
        <f>'単位修得状況確認表（専門教育科目）'!H48</f>
        <v>0</v>
      </c>
      <c r="D122" s="35">
        <f>SUM(C$121:C122)</f>
        <v>0</v>
      </c>
    </row>
    <row r="123" spans="2:4" x14ac:dyDescent="0.15">
      <c r="B123" s="26" t="s">
        <v>16</v>
      </c>
      <c r="C123" s="27">
        <f>'単位修得状況確認表（専門教育科目）'!J48</f>
        <v>0</v>
      </c>
      <c r="D123" s="28">
        <f>SUM(C$121:C123)</f>
        <v>0</v>
      </c>
    </row>
    <row r="124" spans="2:4" ht="14.25" thickBot="1" x14ac:dyDescent="0.2">
      <c r="B124" s="24" t="s">
        <v>17</v>
      </c>
      <c r="C124" s="25">
        <f>'単位修得状況確認表（専門教育科目）'!L48</f>
        <v>0</v>
      </c>
      <c r="D124" s="36">
        <f>SUM(C$121:C124)</f>
        <v>0</v>
      </c>
    </row>
    <row r="125" spans="2:4" x14ac:dyDescent="0.15">
      <c r="B125" s="29" t="s">
        <v>303</v>
      </c>
      <c r="C125" s="30">
        <f>'単位修得状況確認表（専門教育科目）'!N48</f>
        <v>0</v>
      </c>
      <c r="D125" s="31">
        <f>SUM(C$121:C125)</f>
        <v>0</v>
      </c>
    </row>
    <row r="126" spans="2:4" ht="14.25" thickBot="1" x14ac:dyDescent="0.2">
      <c r="B126" s="21" t="s">
        <v>304</v>
      </c>
      <c r="C126" s="22">
        <f>'単位修得状況確認表（専門教育科目）'!P48</f>
        <v>0</v>
      </c>
      <c r="D126" s="35">
        <f>SUM(C$121:C126)</f>
        <v>0</v>
      </c>
    </row>
    <row r="127" spans="2:4" x14ac:dyDescent="0.15">
      <c r="B127" s="26" t="s">
        <v>18</v>
      </c>
      <c r="C127" s="27">
        <f>'単位修得状況確認表（専門教育科目）'!R48</f>
        <v>0</v>
      </c>
      <c r="D127" s="28">
        <f>SUM(C$121:C127)</f>
        <v>0</v>
      </c>
    </row>
    <row r="128" spans="2:4" ht="14.25" thickBot="1" x14ac:dyDescent="0.2">
      <c r="B128" s="21" t="s">
        <v>19</v>
      </c>
      <c r="C128" s="22">
        <f>'単位修得状況確認表（専門教育科目）'!T48</f>
        <v>0</v>
      </c>
      <c r="D128" s="35">
        <f>SUM(C$121:C128)</f>
        <v>0</v>
      </c>
    </row>
    <row r="136" spans="2:4" ht="14.25" x14ac:dyDescent="0.15">
      <c r="B136" s="20" t="s">
        <v>231</v>
      </c>
    </row>
    <row r="137" spans="2:4" ht="14.25" thickBot="1" x14ac:dyDescent="0.2"/>
    <row r="138" spans="2:4" ht="14.25" thickBot="1" x14ac:dyDescent="0.2">
      <c r="B138" s="32"/>
      <c r="C138" s="33" t="s">
        <v>11</v>
      </c>
      <c r="D138" s="34" t="s">
        <v>13</v>
      </c>
    </row>
    <row r="139" spans="2:4" x14ac:dyDescent="0.15">
      <c r="B139" s="29" t="s">
        <v>14</v>
      </c>
      <c r="C139" s="30">
        <f>'単位修得状況確認表（専門教育科目）'!F60</f>
        <v>0</v>
      </c>
      <c r="D139" s="31">
        <f>SUM(C$139:C139)</f>
        <v>0</v>
      </c>
    </row>
    <row r="140" spans="2:4" ht="14.25" thickBot="1" x14ac:dyDescent="0.2">
      <c r="B140" s="21" t="s">
        <v>15</v>
      </c>
      <c r="C140" s="22">
        <f>'単位修得状況確認表（専門教育科目）'!H60</f>
        <v>0</v>
      </c>
      <c r="D140" s="35">
        <f>SUM(C$139:C140)</f>
        <v>0</v>
      </c>
    </row>
    <row r="141" spans="2:4" x14ac:dyDescent="0.15">
      <c r="B141" s="26" t="s">
        <v>16</v>
      </c>
      <c r="C141" s="27">
        <f>'単位修得状況確認表（専門教育科目）'!J60</f>
        <v>0</v>
      </c>
      <c r="D141" s="28">
        <f>SUM(C$139:C141)</f>
        <v>0</v>
      </c>
    </row>
    <row r="142" spans="2:4" ht="14.25" thickBot="1" x14ac:dyDescent="0.2">
      <c r="B142" s="24" t="s">
        <v>17</v>
      </c>
      <c r="C142" s="25">
        <f>'単位修得状況確認表（専門教育科目）'!L60</f>
        <v>0</v>
      </c>
      <c r="D142" s="36">
        <f>SUM(C$139:C142)</f>
        <v>0</v>
      </c>
    </row>
    <row r="143" spans="2:4" x14ac:dyDescent="0.15">
      <c r="B143" s="29" t="s">
        <v>303</v>
      </c>
      <c r="C143" s="30">
        <f>'単位修得状況確認表（専門教育科目）'!N60</f>
        <v>0</v>
      </c>
      <c r="D143" s="31">
        <f>SUM(C$139:C143)</f>
        <v>0</v>
      </c>
    </row>
    <row r="144" spans="2:4" ht="14.25" thickBot="1" x14ac:dyDescent="0.2">
      <c r="B144" s="21" t="s">
        <v>304</v>
      </c>
      <c r="C144" s="22">
        <f>'単位修得状況確認表（専門教育科目）'!P60</f>
        <v>0</v>
      </c>
      <c r="D144" s="35">
        <f>SUM(C$139:C144)</f>
        <v>0</v>
      </c>
    </row>
    <row r="145" spans="2:4" x14ac:dyDescent="0.15">
      <c r="B145" s="26" t="s">
        <v>18</v>
      </c>
      <c r="C145" s="27">
        <f>'単位修得状況確認表（専門教育科目）'!R60</f>
        <v>0</v>
      </c>
      <c r="D145" s="28">
        <f>SUM(C$139:C145)</f>
        <v>0</v>
      </c>
    </row>
    <row r="146" spans="2:4" ht="14.25" thickBot="1" x14ac:dyDescent="0.2">
      <c r="B146" s="21" t="s">
        <v>19</v>
      </c>
      <c r="C146" s="22">
        <f>'単位修得状況確認表（専門教育科目）'!T60</f>
        <v>0</v>
      </c>
      <c r="D146" s="35">
        <f>SUM(C$139:C146)</f>
        <v>0</v>
      </c>
    </row>
    <row r="154" spans="2:4" ht="14.25" x14ac:dyDescent="0.15">
      <c r="B154" s="20" t="s">
        <v>232</v>
      </c>
    </row>
    <row r="155" spans="2:4" ht="14.25" thickBot="1" x14ac:dyDescent="0.2"/>
    <row r="156" spans="2:4" ht="14.25" thickBot="1" x14ac:dyDescent="0.2">
      <c r="B156" s="32"/>
      <c r="C156" s="33" t="s">
        <v>11</v>
      </c>
      <c r="D156" s="34" t="s">
        <v>13</v>
      </c>
    </row>
    <row r="157" spans="2:4" x14ac:dyDescent="0.15">
      <c r="B157" s="29" t="s">
        <v>14</v>
      </c>
      <c r="C157" s="30">
        <f>'単位修得状況確認表（専門教育科目）'!F71</f>
        <v>0</v>
      </c>
      <c r="D157" s="31">
        <f>SUM(C$157:C157)</f>
        <v>0</v>
      </c>
    </row>
    <row r="158" spans="2:4" ht="14.25" thickBot="1" x14ac:dyDescent="0.2">
      <c r="B158" s="21" t="s">
        <v>15</v>
      </c>
      <c r="C158" s="22">
        <f>'単位修得状況確認表（専門教育科目）'!H71</f>
        <v>0</v>
      </c>
      <c r="D158" s="35">
        <f>SUM(C$157:C158)</f>
        <v>0</v>
      </c>
    </row>
    <row r="159" spans="2:4" x14ac:dyDescent="0.15">
      <c r="B159" s="26" t="s">
        <v>16</v>
      </c>
      <c r="C159" s="27">
        <f>'単位修得状況確認表（専門教育科目）'!J71</f>
        <v>0</v>
      </c>
      <c r="D159" s="28">
        <f>SUM(C$157:C159)</f>
        <v>0</v>
      </c>
    </row>
    <row r="160" spans="2:4" ht="14.25" thickBot="1" x14ac:dyDescent="0.2">
      <c r="B160" s="24" t="s">
        <v>17</v>
      </c>
      <c r="C160" s="25">
        <f>'単位修得状況確認表（専門教育科目）'!L71</f>
        <v>0</v>
      </c>
      <c r="D160" s="36">
        <f>SUM(C$157:C160)</f>
        <v>0</v>
      </c>
    </row>
    <row r="161" spans="2:4" x14ac:dyDescent="0.15">
      <c r="B161" s="29" t="s">
        <v>303</v>
      </c>
      <c r="C161" s="30">
        <f>'単位修得状況確認表（専門教育科目）'!N71</f>
        <v>0</v>
      </c>
      <c r="D161" s="31">
        <f>SUM(C$157:C161)</f>
        <v>0</v>
      </c>
    </row>
    <row r="162" spans="2:4" ht="14.25" thickBot="1" x14ac:dyDescent="0.2">
      <c r="B162" s="21" t="s">
        <v>304</v>
      </c>
      <c r="C162" s="22">
        <f>'単位修得状況確認表（専門教育科目）'!P71</f>
        <v>0</v>
      </c>
      <c r="D162" s="35">
        <f>SUM(C$157:C162)</f>
        <v>0</v>
      </c>
    </row>
    <row r="163" spans="2:4" x14ac:dyDescent="0.15">
      <c r="B163" s="26" t="s">
        <v>18</v>
      </c>
      <c r="C163" s="27">
        <f>'単位修得状況確認表（専門教育科目）'!R71</f>
        <v>0</v>
      </c>
      <c r="D163" s="28">
        <f>SUM(C$157:C163)</f>
        <v>0</v>
      </c>
    </row>
    <row r="164" spans="2:4" ht="14.25" thickBot="1" x14ac:dyDescent="0.2">
      <c r="B164" s="21" t="s">
        <v>19</v>
      </c>
      <c r="C164" s="22">
        <f>'単位修得状況確認表（専門教育科目）'!T71</f>
        <v>0</v>
      </c>
      <c r="D164" s="35">
        <f>SUM(C$157:C164)</f>
        <v>0</v>
      </c>
    </row>
    <row r="175" spans="2:4" ht="14.25" x14ac:dyDescent="0.15">
      <c r="B175" s="20" t="s">
        <v>33</v>
      </c>
    </row>
    <row r="176" spans="2:4" ht="14.25" thickBot="1" x14ac:dyDescent="0.2"/>
    <row r="177" spans="2:4" ht="14.25" thickBot="1" x14ac:dyDescent="0.2">
      <c r="B177" s="32"/>
      <c r="C177" s="33" t="s">
        <v>11</v>
      </c>
      <c r="D177" s="34" t="s">
        <v>13</v>
      </c>
    </row>
    <row r="178" spans="2:4" x14ac:dyDescent="0.15">
      <c r="B178" s="29" t="s">
        <v>14</v>
      </c>
      <c r="C178" s="30">
        <f>SUM(C6,E6,G6,C37,E37,C68,C85,C103,C121,C139,C157)</f>
        <v>0</v>
      </c>
      <c r="D178" s="31">
        <f>SUM(C$178:C178)</f>
        <v>0</v>
      </c>
    </row>
    <row r="179" spans="2:4" ht="14.25" thickBot="1" x14ac:dyDescent="0.2">
      <c r="B179" s="21" t="s">
        <v>15</v>
      </c>
      <c r="C179" s="22">
        <f t="shared" ref="C179:C185" si="0">SUM(C7,E7,G7,C38,E38,C69,C86,C104,C122,C140,C158)</f>
        <v>0</v>
      </c>
      <c r="D179" s="35">
        <f>SUM(C$178:C179)</f>
        <v>0</v>
      </c>
    </row>
    <row r="180" spans="2:4" x14ac:dyDescent="0.15">
      <c r="B180" s="26" t="s">
        <v>16</v>
      </c>
      <c r="C180" s="30">
        <f t="shared" si="0"/>
        <v>0</v>
      </c>
      <c r="D180" s="28">
        <f>SUM(C$178:C180)</f>
        <v>0</v>
      </c>
    </row>
    <row r="181" spans="2:4" ht="14.25" thickBot="1" x14ac:dyDescent="0.2">
      <c r="B181" s="24" t="s">
        <v>17</v>
      </c>
      <c r="C181" s="22">
        <f t="shared" si="0"/>
        <v>0</v>
      </c>
      <c r="D181" s="36">
        <f>SUM(C$178:C181)</f>
        <v>0</v>
      </c>
    </row>
    <row r="182" spans="2:4" x14ac:dyDescent="0.15">
      <c r="B182" s="29" t="s">
        <v>303</v>
      </c>
      <c r="C182" s="30">
        <f t="shared" si="0"/>
        <v>0</v>
      </c>
      <c r="D182" s="31">
        <f>SUM(C$178:C182)</f>
        <v>0</v>
      </c>
    </row>
    <row r="183" spans="2:4" ht="14.25" thickBot="1" x14ac:dyDescent="0.2">
      <c r="B183" s="21" t="s">
        <v>304</v>
      </c>
      <c r="C183" s="22">
        <f t="shared" si="0"/>
        <v>0</v>
      </c>
      <c r="D183" s="35">
        <f>SUM(C$178:C183)</f>
        <v>0</v>
      </c>
    </row>
    <row r="184" spans="2:4" x14ac:dyDescent="0.15">
      <c r="B184" s="26" t="s">
        <v>18</v>
      </c>
      <c r="C184" s="30">
        <f t="shared" si="0"/>
        <v>0</v>
      </c>
      <c r="D184" s="28">
        <f>SUM(C$178:C184)</f>
        <v>0</v>
      </c>
    </row>
    <row r="185" spans="2:4" ht="14.25" thickBot="1" x14ac:dyDescent="0.2">
      <c r="B185" s="21" t="s">
        <v>19</v>
      </c>
      <c r="C185" s="22">
        <f t="shared" si="0"/>
        <v>0</v>
      </c>
      <c r="D185" s="35">
        <f>SUM(C$178:C185)</f>
        <v>0</v>
      </c>
    </row>
    <row r="207" spans="2:17" ht="14.25" x14ac:dyDescent="0.15">
      <c r="B207" s="20" t="s">
        <v>32</v>
      </c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ht="14.25" thickBot="1" x14ac:dyDescent="0.2"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ht="14.25" thickBot="1" x14ac:dyDescent="0.2">
      <c r="B209" s="37"/>
      <c r="C209" s="38" t="s">
        <v>21</v>
      </c>
      <c r="D209" s="38" t="s">
        <v>22</v>
      </c>
      <c r="E209" s="39" t="s">
        <v>48</v>
      </c>
      <c r="F209" s="61" t="s">
        <v>49</v>
      </c>
      <c r="G209" s="61" t="s">
        <v>50</v>
      </c>
      <c r="H209" s="56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15">
      <c r="B210" s="29" t="s">
        <v>14</v>
      </c>
      <c r="C210" s="30">
        <f>'単位修得状況確認表（共通教育科目，外国人留学生）'!I25+'単位修得状況確認表（専門教育科目）'!G73</f>
        <v>0</v>
      </c>
      <c r="D210" s="30" t="str">
        <f t="shared" ref="D210:D217" si="1">IF(E210=0,"",C210/E210)</f>
        <v/>
      </c>
      <c r="E210" s="31">
        <f>D178-F210+G210</f>
        <v>0</v>
      </c>
      <c r="F210" s="59">
        <f>'単位修得状況確認表（共通教育科目，外国人留学生）'!H28+'単位修得状況確認表（専門教育科目）'!F77</f>
        <v>0</v>
      </c>
      <c r="G210" s="59">
        <f>'単位修得状況確認表（共通教育科目，外国人留学生）'!H29+'単位修得状況確認表（専門教育科目）'!F78-'単位修得状況確認表（共通教育科目，外国人留学生）'!H30-'単位修得状況確認表（専門教育科目）'!F79</f>
        <v>0</v>
      </c>
      <c r="H210" s="59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ht="14.25" thickBot="1" x14ac:dyDescent="0.2">
      <c r="B211" s="21" t="s">
        <v>15</v>
      </c>
      <c r="C211" s="22">
        <f>C210+'単位修得状況確認表（共通教育科目，外国人留学生）'!K25+'単位修得状況確認表（専門教育科目）'!I73</f>
        <v>0</v>
      </c>
      <c r="D211" s="22" t="str">
        <f t="shared" si="1"/>
        <v/>
      </c>
      <c r="E211" s="23">
        <f>D179-F211+G211</f>
        <v>0</v>
      </c>
      <c r="F211" s="59">
        <f>F210+'単位修得状況確認表（共通教育科目，外国人留学生）'!J28+'単位修得状況確認表（専門教育科目）'!H77</f>
        <v>0</v>
      </c>
      <c r="G211" s="59">
        <f>G210+'単位修得状況確認表（共通教育科目，外国人留学生）'!J29+'単位修得状況確認表（専門教育科目）'!H78-'単位修得状況確認表（共通教育科目，外国人留学生）'!J30-'単位修得状況確認表（専門教育科目）'!H79</f>
        <v>0</v>
      </c>
      <c r="H211" s="59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15">
      <c r="B212" s="26" t="s">
        <v>16</v>
      </c>
      <c r="C212" s="30">
        <f>C211+'単位修得状況確認表（共通教育科目，外国人留学生）'!M25+'単位修得状況確認表（専門教育科目）'!K73</f>
        <v>0</v>
      </c>
      <c r="D212" s="30" t="str">
        <f t="shared" si="1"/>
        <v/>
      </c>
      <c r="E212" s="31">
        <f t="shared" ref="E212:E217" si="2">D180-F212+G212</f>
        <v>0</v>
      </c>
      <c r="F212" s="59">
        <f>F211+'単位修得状況確認表（共通教育科目，外国人留学生）'!L28+'単位修得状況確認表（専門教育科目）'!J77</f>
        <v>0</v>
      </c>
      <c r="G212" s="59">
        <f>G211+'単位修得状況確認表（共通教育科目，外国人留学生）'!L29+'単位修得状況確認表（専門教育科目）'!J78-'単位修得状況確認表（共通教育科目，外国人留学生）'!L30-'単位修得状況確認表（専門教育科目）'!J79</f>
        <v>0</v>
      </c>
      <c r="H212" s="59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ht="14.25" thickBot="1" x14ac:dyDescent="0.2">
      <c r="B213" s="24" t="s">
        <v>17</v>
      </c>
      <c r="C213" s="22">
        <f>C212+'単位修得状況確認表（共通教育科目，外国人留学生）'!O25+'単位修得状況確認表（専門教育科目）'!M73</f>
        <v>0</v>
      </c>
      <c r="D213" s="22" t="str">
        <f t="shared" si="1"/>
        <v/>
      </c>
      <c r="E213" s="23">
        <f t="shared" si="2"/>
        <v>0</v>
      </c>
      <c r="F213" s="59">
        <f>F212+'単位修得状況確認表（共通教育科目，外国人留学生）'!N28+'単位修得状況確認表（専門教育科目）'!L77</f>
        <v>0</v>
      </c>
      <c r="G213" s="59">
        <f>G212+'単位修得状況確認表（共通教育科目，外国人留学生）'!N29+'単位修得状況確認表（専門教育科目）'!L78-'単位修得状況確認表（共通教育科目，外国人留学生）'!N30-'単位修得状況確認表（専門教育科目）'!L79</f>
        <v>0</v>
      </c>
      <c r="H213" s="59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15">
      <c r="B214" s="29" t="s">
        <v>303</v>
      </c>
      <c r="C214" s="30">
        <f>C213+'単位修得状況確認表（共通教育科目，外国人留学生）'!Q25+'単位修得状況確認表（専門教育科目）'!O73</f>
        <v>0</v>
      </c>
      <c r="D214" s="30" t="str">
        <f t="shared" si="1"/>
        <v/>
      </c>
      <c r="E214" s="31">
        <f t="shared" si="2"/>
        <v>0</v>
      </c>
      <c r="F214" s="59">
        <f>F213+'単位修得状況確認表（共通教育科目，外国人留学生）'!P28+'単位修得状況確認表（専門教育科目）'!N77</f>
        <v>0</v>
      </c>
      <c r="G214" s="59">
        <f>G213+'単位修得状況確認表（共通教育科目，外国人留学生）'!P29+'単位修得状況確認表（専門教育科目）'!N78-'単位修得状況確認表（共通教育科目，外国人留学生）'!P30-'単位修得状況確認表（専門教育科目）'!N79</f>
        <v>0</v>
      </c>
      <c r="H214" s="59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ht="14.25" thickBot="1" x14ac:dyDescent="0.2">
      <c r="B215" s="21" t="s">
        <v>304</v>
      </c>
      <c r="C215" s="22">
        <f>C214+'単位修得状況確認表（共通教育科目，外国人留学生）'!S25+'単位修得状況確認表（専門教育科目）'!Q73</f>
        <v>0</v>
      </c>
      <c r="D215" s="22" t="str">
        <f t="shared" si="1"/>
        <v/>
      </c>
      <c r="E215" s="23">
        <f t="shared" si="2"/>
        <v>0</v>
      </c>
      <c r="F215" s="59">
        <f>F214+'単位修得状況確認表（共通教育科目，外国人留学生）'!R28+'単位修得状況確認表（専門教育科目）'!P77</f>
        <v>0</v>
      </c>
      <c r="G215" s="59">
        <f>G214+'単位修得状況確認表（共通教育科目，外国人留学生）'!R29+'単位修得状況確認表（専門教育科目）'!P78-'単位修得状況確認表（共通教育科目，外国人留学生）'!R30-'単位修得状況確認表（専門教育科目）'!P79</f>
        <v>0</v>
      </c>
      <c r="H215" s="59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15">
      <c r="B216" s="26" t="s">
        <v>18</v>
      </c>
      <c r="C216" s="27">
        <f>C215+'単位修得状況確認表（共通教育科目，外国人留学生）'!U25+'単位修得状況確認表（専門教育科目）'!S73</f>
        <v>0</v>
      </c>
      <c r="D216" s="30" t="str">
        <f t="shared" si="1"/>
        <v/>
      </c>
      <c r="E216" s="31">
        <f t="shared" si="2"/>
        <v>0</v>
      </c>
      <c r="F216" s="59">
        <f>F215+'単位修得状況確認表（共通教育科目，外国人留学生）'!T28+'単位修得状況確認表（専門教育科目）'!R77</f>
        <v>0</v>
      </c>
      <c r="G216" s="59">
        <f>G215+'単位修得状況確認表（共通教育科目，外国人留学生）'!T29+'単位修得状況確認表（専門教育科目）'!R78-'単位修得状況確認表（共通教育科目，外国人留学生）'!T30-'単位修得状況確認表（専門教育科目）'!R79</f>
        <v>0</v>
      </c>
      <c r="H216" s="59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ht="14.25" thickBot="1" x14ac:dyDescent="0.2">
      <c r="B217" s="21" t="s">
        <v>19</v>
      </c>
      <c r="C217" s="22">
        <f>C216+'単位修得状況確認表（共通教育科目，外国人留学生）'!W25+'単位修得状況確認表（専門教育科目）'!U73</f>
        <v>0</v>
      </c>
      <c r="D217" s="22" t="str">
        <f t="shared" si="1"/>
        <v/>
      </c>
      <c r="E217" s="23">
        <f t="shared" si="2"/>
        <v>0</v>
      </c>
      <c r="F217" s="59">
        <f>F216+'単位修得状況確認表（共通教育科目，外国人留学生）'!V28+'単位修得状況確認表（専門教育科目）'!T77</f>
        <v>0</v>
      </c>
      <c r="G217" s="59">
        <f>G216+'単位修得状況確認表（共通教育科目，外国人留学生）'!V29+'単位修得状況確認表（専門教育科目）'!T78-'単位修得状況確認表（共通教育科目，外国人留学生）'!V30-'単位修得状況確認表（専門教育科目）'!T79</f>
        <v>0</v>
      </c>
      <c r="H217" s="59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15"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15"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15"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</row>
  </sheetData>
  <sheetProtection password="CC61" sheet="1" objects="1" scenarios="1" selectLockedCells="1"/>
  <mergeCells count="6">
    <mergeCell ref="C66:D66"/>
    <mergeCell ref="G4:H4"/>
    <mergeCell ref="C4:D4"/>
    <mergeCell ref="E4:F4"/>
    <mergeCell ref="C35:D35"/>
    <mergeCell ref="E35:F35"/>
  </mergeCells>
  <phoneticPr fontId="4"/>
  <pageMargins left="0.70866141732283472" right="0.70866141732283472" top="0.35433070866141736" bottom="0.35433070866141736" header="0.31496062992125984" footer="0.31496062992125984"/>
  <pageSetup paperSize="9" scale="42" fitToHeight="0" orientation="portrait" horizontalDpi="300" verticalDpi="300" r:id="rId1"/>
  <rowBreaks count="1" manualBreakCount="1">
    <brk id="135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表紙</vt:lpstr>
      <vt:lpstr>自己採点シート</vt:lpstr>
      <vt:lpstr>学習自己点検シート </vt:lpstr>
      <vt:lpstr>単位修得状況確認表（共通教育科目，外国人留学生）</vt:lpstr>
      <vt:lpstr>単位修得状況確認表（専門教育科目）</vt:lpstr>
      <vt:lpstr>累積グラフ</vt:lpstr>
      <vt:lpstr>'学習自己点検シート '!Print_Area</vt:lpstr>
      <vt:lpstr>自己採点シート!Print_Area</vt:lpstr>
      <vt:lpstr>'単位修得状況確認表（共通教育科目，外国人留学生）'!Print_Area</vt:lpstr>
      <vt:lpstr>'単位修得状況確認表（専門教育科目）'!Print_Area</vt:lpstr>
      <vt:lpstr>累積グラフ!Print_Area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二宮　公紀</dc:creator>
  <cp:lastModifiedBy>Windows ユーザー</cp:lastModifiedBy>
  <cp:lastPrinted>2017-06-30T08:01:26Z</cp:lastPrinted>
  <dcterms:created xsi:type="dcterms:W3CDTF">2008-03-19T11:26:33Z</dcterms:created>
  <dcterms:modified xsi:type="dcterms:W3CDTF">2017-07-12T09:09:45Z</dcterms:modified>
</cp:coreProperties>
</file>