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8\"/>
    </mc:Choice>
  </mc:AlternateContent>
  <bookViews>
    <workbookView xWindow="0" yWindow="0" windowWidth="28800" windowHeight="12240" tabRatio="854" firstSheet="3" activeTab="4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8" r:id="rId4"/>
    <sheet name="単位修得状況確認表（専門教育科目）" sheetId="11" r:id="rId5"/>
    <sheet name="累積グラフ" sheetId="19" r:id="rId6"/>
  </sheets>
  <functionGroups builtInGroupCount="18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'単位修得状況確認表（共通教育科目，外国人留学生）'!$A$1:$AS$40</definedName>
    <definedName name="_xlnm.Print_Area" localSheetId="4">'単位修得状況確認表（専門教育科目）'!$A$1:$AQ$79</definedName>
    <definedName name="_xlnm.Print_Area" localSheetId="5">累積グラフ!$A$1:$T$223</definedName>
  </definedNames>
  <calcPr calcId="162913"/>
</workbook>
</file>

<file path=xl/calcChain.xml><?xml version="1.0" encoding="utf-8"?>
<calcChain xmlns="http://schemas.openxmlformats.org/spreadsheetml/2006/main">
  <c r="AU43" i="11" l="1"/>
  <c r="AU64" i="11" l="1"/>
  <c r="AU63" i="11"/>
  <c r="AL25" i="18" l="1"/>
  <c r="AJ25" i="18"/>
  <c r="AH25" i="18"/>
  <c r="AF25" i="18"/>
  <c r="AD25" i="18"/>
  <c r="AB25" i="18"/>
  <c r="Z25" i="18"/>
  <c r="X25" i="18"/>
  <c r="V25" i="18" l="1"/>
  <c r="T25" i="18"/>
  <c r="R25" i="18"/>
  <c r="P25" i="18"/>
  <c r="N25" i="18"/>
  <c r="L25" i="18"/>
  <c r="J25" i="18"/>
  <c r="H25" i="18"/>
  <c r="G210" i="19" l="1"/>
  <c r="G211" i="19" s="1"/>
  <c r="G212" i="19" s="1"/>
  <c r="G213" i="19" s="1"/>
  <c r="G214" i="19" s="1"/>
  <c r="G215" i="19" s="1"/>
  <c r="G216" i="19" s="1"/>
  <c r="G217" i="19" s="1"/>
  <c r="AL79" i="11"/>
  <c r="AN30" i="18"/>
  <c r="AN29" i="18"/>
  <c r="AN28" i="18"/>
  <c r="F210" i="19" l="1"/>
  <c r="F211" i="19" s="1"/>
  <c r="F212" i="19" s="1"/>
  <c r="F213" i="19" s="1"/>
  <c r="F214" i="19" s="1"/>
  <c r="F215" i="19" s="1"/>
  <c r="F216" i="19" s="1"/>
  <c r="F217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G13" i="19" l="1"/>
  <c r="G12" i="19"/>
  <c r="G11" i="19"/>
  <c r="G10" i="19"/>
  <c r="G9" i="19"/>
  <c r="G8" i="19"/>
  <c r="G7" i="19"/>
  <c r="G6" i="19"/>
  <c r="H13" i="19" l="1"/>
  <c r="H12" i="19"/>
  <c r="H6" i="19"/>
  <c r="H8" i="19"/>
  <c r="H10" i="19"/>
  <c r="H7" i="19"/>
  <c r="H9" i="19"/>
  <c r="H11" i="19"/>
  <c r="C164" i="19" l="1"/>
  <c r="C163" i="19"/>
  <c r="C162" i="19"/>
  <c r="C161" i="19"/>
  <c r="C160" i="19"/>
  <c r="C159" i="19"/>
  <c r="C158" i="19"/>
  <c r="C157" i="19"/>
  <c r="C146" i="19"/>
  <c r="C145" i="19"/>
  <c r="C144" i="19"/>
  <c r="C143" i="19"/>
  <c r="C142" i="19"/>
  <c r="C141" i="19"/>
  <c r="C140" i="19"/>
  <c r="C139" i="19"/>
  <c r="C128" i="19"/>
  <c r="C127" i="19"/>
  <c r="C126" i="19"/>
  <c r="C125" i="19"/>
  <c r="C124" i="19"/>
  <c r="C123" i="19"/>
  <c r="C122" i="19"/>
  <c r="C121" i="19"/>
  <c r="C110" i="19"/>
  <c r="C109" i="19"/>
  <c r="C108" i="19"/>
  <c r="C107" i="19"/>
  <c r="C106" i="19"/>
  <c r="C105" i="19"/>
  <c r="C104" i="19"/>
  <c r="C103" i="19"/>
  <c r="C92" i="19"/>
  <c r="C91" i="19"/>
  <c r="C90" i="19"/>
  <c r="C89" i="19"/>
  <c r="C88" i="19"/>
  <c r="C87" i="19"/>
  <c r="C86" i="19"/>
  <c r="C85" i="19"/>
  <c r="C75" i="19"/>
  <c r="C74" i="19"/>
  <c r="C73" i="19"/>
  <c r="C183" i="19" s="1"/>
  <c r="C72" i="19"/>
  <c r="C182" i="19" s="1"/>
  <c r="C71" i="19"/>
  <c r="C181" i="19" s="1"/>
  <c r="C70" i="19"/>
  <c r="C180" i="19" s="1"/>
  <c r="C69" i="19"/>
  <c r="C179" i="19" s="1"/>
  <c r="C68" i="19"/>
  <c r="F42" i="19"/>
  <c r="D40" i="19"/>
  <c r="F13" i="19"/>
  <c r="F44" i="19"/>
  <c r="F43" i="19"/>
  <c r="F40" i="19"/>
  <c r="F38" i="19"/>
  <c r="D44" i="19"/>
  <c r="F12" i="19"/>
  <c r="F10" i="19"/>
  <c r="F8" i="19"/>
  <c r="F6" i="19"/>
  <c r="C185" i="19" l="1"/>
  <c r="C184" i="19"/>
  <c r="D106" i="19"/>
  <c r="D127" i="19"/>
  <c r="D146" i="19"/>
  <c r="D159" i="19"/>
  <c r="D73" i="19"/>
  <c r="D90" i="19"/>
  <c r="D104" i="19"/>
  <c r="D126" i="19"/>
  <c r="D144" i="19"/>
  <c r="D164" i="19"/>
  <c r="D71" i="19"/>
  <c r="C178" i="19"/>
  <c r="D86" i="19"/>
  <c r="D128" i="19"/>
  <c r="D92" i="19"/>
  <c r="D141" i="19"/>
  <c r="D68" i="19"/>
  <c r="D74" i="19"/>
  <c r="D75" i="19"/>
  <c r="D87" i="19"/>
  <c r="D103" i="19"/>
  <c r="D108" i="19"/>
  <c r="D122" i="19"/>
  <c r="D139" i="19"/>
  <c r="D142" i="19"/>
  <c r="D157" i="19"/>
  <c r="D160" i="19"/>
  <c r="D69" i="19"/>
  <c r="D85" i="19"/>
  <c r="D88" i="19"/>
  <c r="D109" i="19"/>
  <c r="D110" i="19"/>
  <c r="D124" i="19"/>
  <c r="D145" i="19"/>
  <c r="D143" i="19"/>
  <c r="D163" i="19"/>
  <c r="D162" i="19"/>
  <c r="D91" i="19"/>
  <c r="D121" i="19"/>
  <c r="D140" i="19"/>
  <c r="D158" i="19"/>
  <c r="D39" i="19"/>
  <c r="D37" i="19"/>
  <c r="D41" i="19"/>
  <c r="F37" i="19"/>
  <c r="F39" i="19"/>
  <c r="F41" i="19"/>
  <c r="F7" i="19"/>
  <c r="F9" i="19"/>
  <c r="F11" i="19"/>
  <c r="D38" i="19"/>
  <c r="D13" i="19"/>
  <c r="D6" i="19"/>
  <c r="D7" i="19"/>
  <c r="D8" i="19"/>
  <c r="D9" i="19"/>
  <c r="D10" i="19"/>
  <c r="D11" i="19"/>
  <c r="D12" i="19"/>
  <c r="D42" i="19"/>
  <c r="D43" i="19"/>
  <c r="D70" i="19"/>
  <c r="D72" i="19"/>
  <c r="D89" i="19"/>
  <c r="D105" i="19"/>
  <c r="D107" i="19"/>
  <c r="D123" i="19"/>
  <c r="D125" i="19"/>
  <c r="D161" i="19"/>
  <c r="D185" i="19" l="1"/>
  <c r="E217" i="19" s="1"/>
  <c r="D217" i="19" s="1"/>
  <c r="D181" i="19"/>
  <c r="E213" i="19" s="1"/>
  <c r="D213" i="19" s="1"/>
  <c r="D184" i="19"/>
  <c r="E216" i="19" s="1"/>
  <c r="D216" i="19" s="1"/>
  <c r="D182" i="19"/>
  <c r="E214" i="19" s="1"/>
  <c r="D214" i="19" s="1"/>
  <c r="D180" i="19"/>
  <c r="E212" i="19" s="1"/>
  <c r="D212" i="19" s="1"/>
  <c r="D178" i="19"/>
  <c r="E210" i="19" s="1"/>
  <c r="D210" i="19" s="1"/>
  <c r="D183" i="19"/>
  <c r="E215" i="19" s="1"/>
  <c r="D215" i="19" s="1"/>
  <c r="D179" i="19"/>
  <c r="E211" i="19" s="1"/>
  <c r="D211" i="19" s="1"/>
  <c r="AK71" i="11" l="1"/>
  <c r="AI71" i="11"/>
  <c r="AG71" i="11"/>
  <c r="AE71" i="11"/>
  <c r="AC71" i="11"/>
  <c r="AA71" i="11"/>
  <c r="Y71" i="11"/>
  <c r="W71" i="11"/>
  <c r="U71" i="11"/>
  <c r="S71" i="11"/>
  <c r="Q71" i="11"/>
  <c r="O71" i="11"/>
  <c r="M71" i="11"/>
  <c r="K71" i="11"/>
  <c r="I71" i="11"/>
  <c r="G71" i="11"/>
  <c r="AK58" i="11"/>
  <c r="AI58" i="11"/>
  <c r="AG58" i="11"/>
  <c r="AE58" i="11"/>
  <c r="AC58" i="11"/>
  <c r="AA58" i="11"/>
  <c r="Y58" i="11"/>
  <c r="W58" i="11"/>
  <c r="U58" i="11"/>
  <c r="S58" i="11"/>
  <c r="Q58" i="11"/>
  <c r="O58" i="11"/>
  <c r="M58" i="11"/>
  <c r="K58" i="11"/>
  <c r="I58" i="11"/>
  <c r="G58" i="11"/>
  <c r="AK46" i="11"/>
  <c r="AI46" i="11"/>
  <c r="AG46" i="11"/>
  <c r="AE46" i="11"/>
  <c r="AC46" i="11"/>
  <c r="AA46" i="11"/>
  <c r="Y46" i="11"/>
  <c r="W46" i="11"/>
  <c r="U46" i="11"/>
  <c r="S46" i="11"/>
  <c r="Q46" i="11"/>
  <c r="O46" i="11"/>
  <c r="M46" i="11"/>
  <c r="K46" i="11"/>
  <c r="I46" i="11"/>
  <c r="G46" i="11"/>
  <c r="AK35" i="11"/>
  <c r="AI35" i="11"/>
  <c r="AG35" i="11"/>
  <c r="AE35" i="11"/>
  <c r="AC35" i="11"/>
  <c r="AA35" i="11"/>
  <c r="Y35" i="11"/>
  <c r="W35" i="11"/>
  <c r="U35" i="11"/>
  <c r="S35" i="11"/>
  <c r="Q35" i="11"/>
  <c r="O35" i="11"/>
  <c r="M35" i="11"/>
  <c r="K35" i="11"/>
  <c r="I35" i="11"/>
  <c r="G35" i="11"/>
  <c r="AK30" i="11"/>
  <c r="AI30" i="11"/>
  <c r="AG30" i="11"/>
  <c r="AE30" i="11"/>
  <c r="AC30" i="11"/>
  <c r="AA30" i="11"/>
  <c r="Y30" i="11"/>
  <c r="W30" i="11"/>
  <c r="U30" i="11"/>
  <c r="S30" i="11"/>
  <c r="Q30" i="11"/>
  <c r="O30" i="11"/>
  <c r="M30" i="11"/>
  <c r="K30" i="11"/>
  <c r="I30" i="11"/>
  <c r="G30" i="11"/>
  <c r="AK13" i="11"/>
  <c r="AI13" i="11"/>
  <c r="AG13" i="11"/>
  <c r="AE13" i="11"/>
  <c r="AC13" i="11"/>
  <c r="AA13" i="11"/>
  <c r="Y13" i="11"/>
  <c r="W13" i="11"/>
  <c r="U13" i="11"/>
  <c r="S13" i="11"/>
  <c r="Q13" i="11"/>
  <c r="O13" i="11"/>
  <c r="M13" i="11"/>
  <c r="K13" i="11"/>
  <c r="I13" i="11"/>
  <c r="G13" i="11"/>
  <c r="AM24" i="18"/>
  <c r="AK24" i="18"/>
  <c r="AI24" i="18"/>
  <c r="AG24" i="18"/>
  <c r="AE24" i="18"/>
  <c r="AC24" i="18"/>
  <c r="AA24" i="18"/>
  <c r="Y24" i="18"/>
  <c r="W24" i="18"/>
  <c r="U24" i="18"/>
  <c r="S24" i="18"/>
  <c r="Q24" i="18"/>
  <c r="O24" i="18"/>
  <c r="M24" i="18"/>
  <c r="K24" i="18"/>
  <c r="I24" i="18"/>
  <c r="AM17" i="18"/>
  <c r="AM25" i="18" s="1"/>
  <c r="AK17" i="18"/>
  <c r="AK25" i="18" s="1"/>
  <c r="AI17" i="18"/>
  <c r="AI25" i="18" s="1"/>
  <c r="AG17" i="18"/>
  <c r="AG25" i="18" s="1"/>
  <c r="AE17" i="18"/>
  <c r="AE25" i="18" s="1"/>
  <c r="AC17" i="18"/>
  <c r="AC25" i="18" s="1"/>
  <c r="AA17" i="18"/>
  <c r="AA25" i="18" s="1"/>
  <c r="Y17" i="18"/>
  <c r="Y25" i="18" s="1"/>
  <c r="W17" i="18"/>
  <c r="W25" i="18" s="1"/>
  <c r="U17" i="18"/>
  <c r="U25" i="18" s="1"/>
  <c r="S17" i="18"/>
  <c r="S25" i="18" s="1"/>
  <c r="Q17" i="18"/>
  <c r="Q25" i="18" s="1"/>
  <c r="O17" i="18"/>
  <c r="O25" i="18" s="1"/>
  <c r="M17" i="18"/>
  <c r="M25" i="18" s="1"/>
  <c r="K17" i="18"/>
  <c r="K25" i="18" s="1"/>
  <c r="AN15" i="18"/>
  <c r="AN16" i="18"/>
  <c r="I17" i="18"/>
  <c r="I25" i="18" l="1"/>
  <c r="AP25" i="18"/>
  <c r="AN25" i="18"/>
  <c r="AP24" i="18"/>
  <c r="AN24" i="18"/>
  <c r="AN23" i="18"/>
  <c r="AN22" i="18"/>
  <c r="AN21" i="18"/>
  <c r="AN20" i="18"/>
  <c r="AN19" i="18"/>
  <c r="AN18" i="18"/>
  <c r="AP17" i="18"/>
  <c r="AN17" i="18"/>
  <c r="AN14" i="18"/>
  <c r="AN13" i="18"/>
  <c r="AN12" i="18"/>
  <c r="AN11" i="18"/>
  <c r="AN10" i="18"/>
  <c r="AN9" i="18"/>
  <c r="AN8" i="18"/>
  <c r="AN7" i="18"/>
  <c r="J73" i="11" l="1"/>
  <c r="J74" i="11" s="1"/>
  <c r="K73" i="11"/>
  <c r="K74" i="11" s="1"/>
  <c r="L73" i="11"/>
  <c r="L74" i="11" s="1"/>
  <c r="M73" i="11"/>
  <c r="M74" i="11" s="1"/>
  <c r="N73" i="11"/>
  <c r="N74" i="11" s="1"/>
  <c r="O73" i="11"/>
  <c r="O74" i="11" s="1"/>
  <c r="P73" i="11"/>
  <c r="P74" i="11" s="1"/>
  <c r="Q73" i="11"/>
  <c r="Q74" i="11" s="1"/>
  <c r="R73" i="11"/>
  <c r="R74" i="11" s="1"/>
  <c r="S73" i="11"/>
  <c r="S74" i="11" s="1"/>
  <c r="T73" i="11"/>
  <c r="T74" i="11" s="1"/>
  <c r="U73" i="11"/>
  <c r="U74" i="11" s="1"/>
  <c r="V73" i="11"/>
  <c r="V74" i="11" s="1"/>
  <c r="W73" i="11"/>
  <c r="W74" i="11" s="1"/>
  <c r="X73" i="11"/>
  <c r="X74" i="11" s="1"/>
  <c r="Y73" i="11"/>
  <c r="Y74" i="11" s="1"/>
  <c r="Z73" i="11"/>
  <c r="Z74" i="11" s="1"/>
  <c r="AA73" i="11"/>
  <c r="AA74" i="11" s="1"/>
  <c r="AB73" i="11"/>
  <c r="AB74" i="11" s="1"/>
  <c r="AC73" i="11"/>
  <c r="AC74" i="11" s="1"/>
  <c r="AD73" i="11"/>
  <c r="AD74" i="11" s="1"/>
  <c r="AE73" i="11"/>
  <c r="AE74" i="11" s="1"/>
  <c r="AF73" i="11"/>
  <c r="AF74" i="11" s="1"/>
  <c r="AG73" i="11"/>
  <c r="AG74" i="11" s="1"/>
  <c r="AH73" i="11"/>
  <c r="AH74" i="11" s="1"/>
  <c r="AI73" i="11"/>
  <c r="AI74" i="11" s="1"/>
  <c r="AJ73" i="11"/>
  <c r="AJ74" i="11" s="1"/>
  <c r="AK73" i="11"/>
  <c r="AK74" i="11" s="1"/>
  <c r="I73" i="11"/>
  <c r="I74" i="11" s="1"/>
  <c r="H73" i="11"/>
  <c r="H74" i="11" s="1"/>
  <c r="G73" i="11"/>
  <c r="F73" i="11"/>
  <c r="F74" i="11" s="1"/>
  <c r="C210" i="19" l="1"/>
  <c r="C211" i="19" s="1"/>
  <c r="C212" i="19" s="1"/>
  <c r="C213" i="19" s="1"/>
  <c r="C214" i="19" s="1"/>
  <c r="C215" i="19" s="1"/>
  <c r="C216" i="19" s="1"/>
  <c r="C217" i="19" s="1"/>
  <c r="G74" i="11"/>
  <c r="AN13" i="11"/>
  <c r="AL13" i="11"/>
  <c r="AU44" i="11"/>
  <c r="AU42" i="11"/>
  <c r="AU8" i="11"/>
  <c r="AU9" i="11"/>
  <c r="AU10" i="11"/>
  <c r="AU11" i="11"/>
  <c r="AU12" i="11"/>
  <c r="AU13" i="11"/>
  <c r="AU15" i="11"/>
  <c r="AU16" i="11"/>
  <c r="AU17" i="11"/>
  <c r="AU18" i="11"/>
  <c r="AU29" i="11"/>
  <c r="AU32" i="11"/>
  <c r="AU33" i="11"/>
  <c r="AU34" i="11"/>
  <c r="AU37" i="11"/>
  <c r="AU38" i="11"/>
  <c r="AU39" i="11"/>
  <c r="AU40" i="11"/>
  <c r="AU41" i="11"/>
  <c r="AU45" i="11"/>
  <c r="AU48" i="11"/>
  <c r="AU49" i="11"/>
  <c r="AU50" i="11"/>
  <c r="AU51" i="11"/>
  <c r="AU52" i="11"/>
  <c r="AU53" i="11"/>
  <c r="AU54" i="11"/>
  <c r="AU55" i="11"/>
  <c r="AU56" i="11"/>
  <c r="AU57" i="11"/>
  <c r="AU60" i="11"/>
  <c r="AU61" i="11"/>
  <c r="AU62" i="11"/>
  <c r="AU65" i="11"/>
  <c r="AU66" i="11"/>
  <c r="AU67" i="11"/>
  <c r="AU68" i="11"/>
  <c r="AU69" i="11"/>
  <c r="AU70" i="11"/>
  <c r="AU7" i="11"/>
  <c r="AL78" i="11"/>
  <c r="AL77" i="11"/>
  <c r="AN71" i="11"/>
  <c r="AL71" i="11"/>
  <c r="AN58" i="11"/>
  <c r="AL58" i="11"/>
  <c r="AN46" i="11"/>
  <c r="AL46" i="11"/>
  <c r="AN35" i="11"/>
  <c r="AL35" i="11"/>
  <c r="AN30" i="11"/>
  <c r="AL30" i="11"/>
  <c r="AN73" i="11" l="1"/>
  <c r="AL74" i="11"/>
  <c r="AN75" i="11" s="1"/>
  <c r="AL73" i="11"/>
  <c r="AN74" i="11" l="1"/>
</calcChain>
</file>

<file path=xl/sharedStrings.xml><?xml version="1.0" encoding="utf-8"?>
<sst xmlns="http://schemas.openxmlformats.org/spreadsheetml/2006/main" count="564" uniqueCount="302">
  <si>
    <t>区分</t>
    <rPh sb="0" eb="2">
      <t>クブン</t>
    </rPh>
    <phoneticPr fontId="4"/>
  </si>
  <si>
    <t>授</t>
  </si>
  <si>
    <t>単</t>
  </si>
  <si>
    <t xml:space="preserve"> </t>
  </si>
  <si>
    <t>業</t>
  </si>
  <si>
    <t>科</t>
  </si>
  <si>
    <t>目</t>
  </si>
  <si>
    <t>位</t>
  </si>
  <si>
    <t>必修科目</t>
    <rPh sb="0" eb="2">
      <t>ヒッシュウ</t>
    </rPh>
    <rPh sb="2" eb="4">
      <t>カモク</t>
    </rPh>
    <phoneticPr fontId="4"/>
  </si>
  <si>
    <t>○</t>
  </si>
  <si>
    <t>環境工学論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</si>
  <si>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</si>
  <si>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</si>
  <si>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</si>
  <si>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</si>
  <si>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</si>
  <si>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</si>
  <si>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</si>
  <si>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</si>
  <si>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</si>
  <si>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</si>
  <si>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</si>
  <si>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</si>
  <si>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</si>
  <si>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</si>
  <si>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</si>
  <si>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</si>
  <si>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</si>
  <si>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</si>
  <si>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</si>
  <si>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</si>
  <si>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</si>
  <si>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</si>
  <si>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</si>
  <si>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</si>
  <si>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</si>
  <si>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</si>
  <si>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</si>
  <si>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</si>
  <si>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</si>
  <si>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</si>
  <si>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</si>
  <si>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</si>
  <si>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</si>
  <si>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</si>
  <si>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</si>
  <si>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○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</si>
  <si>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</si>
  <si>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</si>
  <si>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</si>
  <si>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</si>
  <si>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</si>
  <si>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</si>
  <si>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</si>
  <si>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</si>
  <si>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</si>
  <si>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</si>
  <si>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</si>
  <si>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</si>
  <si>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</si>
  <si>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</si>
  <si>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工学倫理</t>
    <rPh sb="0" eb="2">
      <t>コウガク</t>
    </rPh>
    <rPh sb="2" eb="4">
      <t>リンリ</t>
    </rPh>
    <phoneticPr fontId="4"/>
  </si>
  <si>
    <t>応用数学Ⅰ</t>
    <rPh sb="0" eb="2">
      <t>オウヨウ</t>
    </rPh>
    <rPh sb="2" eb="4">
      <t>スウガク</t>
    </rPh>
    <phoneticPr fontId="4"/>
  </si>
  <si>
    <t>化学工学プログラミング</t>
    <rPh sb="0" eb="4">
      <t>カガクコウガク</t>
    </rPh>
    <phoneticPr fontId="4"/>
  </si>
  <si>
    <t>情報システム</t>
  </si>
  <si>
    <t>応用数学Ⅱ</t>
    <rPh sb="0" eb="2">
      <t>オウヨウ</t>
    </rPh>
    <rPh sb="2" eb="4">
      <t>スウガク</t>
    </rPh>
    <phoneticPr fontId="4"/>
  </si>
  <si>
    <t>原子力・放射線と環境</t>
    <rPh sb="8" eb="10">
      <t>カンキョウ</t>
    </rPh>
    <phoneticPr fontId="4"/>
  </si>
  <si>
    <t>地球科学基礎</t>
    <rPh sb="0" eb="2">
      <t>チキュウ</t>
    </rPh>
    <rPh sb="2" eb="4">
      <t>カガク</t>
    </rPh>
    <rPh sb="4" eb="6">
      <t>キソ</t>
    </rPh>
    <phoneticPr fontId="4"/>
  </si>
  <si>
    <t>生産工学論</t>
    <rPh sb="4" eb="5">
      <t>ロン</t>
    </rPh>
    <phoneticPr fontId="4"/>
  </si>
  <si>
    <t>エレクトロニクス論</t>
    <rPh sb="8" eb="9">
      <t>ロン</t>
    </rPh>
    <phoneticPr fontId="4"/>
  </si>
  <si>
    <t>科学技術論</t>
  </si>
  <si>
    <t>材料科学論</t>
  </si>
  <si>
    <t>エネルギー工学論</t>
    <rPh sb="7" eb="8">
      <t>ロン</t>
    </rPh>
    <phoneticPr fontId="4"/>
  </si>
  <si>
    <t>工学基礎</t>
    <phoneticPr fontId="4"/>
  </si>
  <si>
    <t>化
学
工
学
基
礎</t>
    <rPh sb="0" eb="1">
      <t>カ</t>
    </rPh>
    <rPh sb="2" eb="3">
      <t>ガク</t>
    </rPh>
    <rPh sb="4" eb="5">
      <t>コウ</t>
    </rPh>
    <rPh sb="6" eb="7">
      <t>ガク</t>
    </rPh>
    <rPh sb="8" eb="9">
      <t>キ</t>
    </rPh>
    <rPh sb="10" eb="11">
      <t>イシズエ</t>
    </rPh>
    <phoneticPr fontId="4"/>
  </si>
  <si>
    <t>化学工学量論</t>
    <rPh sb="2" eb="4">
      <t>コウガク</t>
    </rPh>
    <phoneticPr fontId="4"/>
  </si>
  <si>
    <t>化工熱力学</t>
    <rPh sb="0" eb="2">
      <t>カコウ</t>
    </rPh>
    <rPh sb="2" eb="5">
      <t>ネツリキガク</t>
    </rPh>
    <phoneticPr fontId="4"/>
  </si>
  <si>
    <t>専門基礎A</t>
    <rPh sb="0" eb="2">
      <t>センモン</t>
    </rPh>
    <rPh sb="2" eb="4">
      <t>キソ</t>
    </rPh>
    <phoneticPr fontId="4"/>
  </si>
  <si>
    <t>物理化学基礎</t>
    <rPh sb="0" eb="2">
      <t>ブツリ</t>
    </rPh>
    <rPh sb="2" eb="4">
      <t>カガク</t>
    </rPh>
    <rPh sb="4" eb="6">
      <t>キソ</t>
    </rPh>
    <phoneticPr fontId="4"/>
  </si>
  <si>
    <t>有機化学基礎</t>
    <rPh sb="0" eb="2">
      <t>ユウキ</t>
    </rPh>
    <rPh sb="2" eb="4">
      <t>カガク</t>
    </rPh>
    <rPh sb="4" eb="6">
      <t>キソ</t>
    </rPh>
    <phoneticPr fontId="4"/>
  </si>
  <si>
    <t>無機化学基礎</t>
    <rPh sb="0" eb="2">
      <t>ムキ</t>
    </rPh>
    <rPh sb="2" eb="4">
      <t>カガク</t>
    </rPh>
    <rPh sb="4" eb="6">
      <t>キソ</t>
    </rPh>
    <phoneticPr fontId="4"/>
  </si>
  <si>
    <t>量子化学</t>
    <rPh sb="0" eb="2">
      <t>リョウシ</t>
    </rPh>
    <rPh sb="2" eb="4">
      <t>カガク</t>
    </rPh>
    <phoneticPr fontId="4"/>
  </si>
  <si>
    <t>無機化学</t>
    <rPh sb="0" eb="2">
      <t>ムキ</t>
    </rPh>
    <rPh sb="2" eb="4">
      <t>カガク</t>
    </rPh>
    <phoneticPr fontId="4"/>
  </si>
  <si>
    <t>分析化学</t>
    <rPh sb="0" eb="2">
      <t>ブンセキ</t>
    </rPh>
    <rPh sb="2" eb="4">
      <t>カガク</t>
    </rPh>
    <phoneticPr fontId="4"/>
  </si>
  <si>
    <t>機器分析基礎</t>
    <rPh sb="0" eb="2">
      <t>キキ</t>
    </rPh>
    <rPh sb="2" eb="4">
      <t>ブンセキ</t>
    </rPh>
    <rPh sb="4" eb="6">
      <t>キソ</t>
    </rPh>
    <phoneticPr fontId="4"/>
  </si>
  <si>
    <t>専門基礎B</t>
    <rPh sb="0" eb="2">
      <t>センモン</t>
    </rPh>
    <rPh sb="2" eb="4">
      <t>キソ</t>
    </rPh>
    <phoneticPr fontId="4"/>
  </si>
  <si>
    <t>反応速度論</t>
    <rPh sb="0" eb="2">
      <t>ハンノウ</t>
    </rPh>
    <rPh sb="2" eb="4">
      <t>ソクド</t>
    </rPh>
    <rPh sb="4" eb="5">
      <t>ロン</t>
    </rPh>
    <phoneticPr fontId="4"/>
  </si>
  <si>
    <t>化学工学実習</t>
    <rPh sb="0" eb="4">
      <t>カガクコウガク</t>
    </rPh>
    <rPh sb="4" eb="6">
      <t>ジッシュウ</t>
    </rPh>
    <phoneticPr fontId="4"/>
  </si>
  <si>
    <t>化学工学実験</t>
    <rPh sb="0" eb="2">
      <t>カガク</t>
    </rPh>
    <rPh sb="2" eb="4">
      <t>コウガク</t>
    </rPh>
    <rPh sb="4" eb="6">
      <t>ジッケン</t>
    </rPh>
    <phoneticPr fontId="4"/>
  </si>
  <si>
    <t>化学プロセス工学</t>
    <rPh sb="0" eb="2">
      <t>カガク</t>
    </rPh>
    <rPh sb="6" eb="8">
      <t>コウガク</t>
    </rPh>
    <phoneticPr fontId="4"/>
  </si>
  <si>
    <t>分離工学</t>
    <rPh sb="0" eb="2">
      <t>ブンリ</t>
    </rPh>
    <rPh sb="2" eb="4">
      <t>コウガク</t>
    </rPh>
    <phoneticPr fontId="4"/>
  </si>
  <si>
    <t>反応工学</t>
    <rPh sb="0" eb="2">
      <t>ハンノウ</t>
    </rPh>
    <rPh sb="2" eb="4">
      <t>コウガク</t>
    </rPh>
    <phoneticPr fontId="4"/>
  </si>
  <si>
    <t>無機材料化学Ⅰ</t>
    <rPh sb="0" eb="2">
      <t>ムキ</t>
    </rPh>
    <rPh sb="2" eb="4">
      <t>ザイリョウ</t>
    </rPh>
    <rPh sb="4" eb="6">
      <t>カガク</t>
    </rPh>
    <phoneticPr fontId="4"/>
  </si>
  <si>
    <t>技術英語Ⅰ</t>
    <rPh sb="0" eb="2">
      <t>ギジュツ</t>
    </rPh>
    <rPh sb="2" eb="4">
      <t>エイゴ</t>
    </rPh>
    <phoneticPr fontId="4"/>
  </si>
  <si>
    <t>技術英語Ⅱ</t>
  </si>
  <si>
    <t>粉体工学</t>
  </si>
  <si>
    <t>専門</t>
    <rPh sb="0" eb="2">
      <t>センモン</t>
    </rPh>
    <phoneticPr fontId="4"/>
  </si>
  <si>
    <t>学外実習</t>
    <rPh sb="0" eb="2">
      <t>ガクガイ</t>
    </rPh>
    <rPh sb="2" eb="4">
      <t>ジッシュウ</t>
    </rPh>
    <phoneticPr fontId="4"/>
  </si>
  <si>
    <t>化学工学セミナー</t>
    <rPh sb="0" eb="2">
      <t>カガク</t>
    </rPh>
    <rPh sb="2" eb="4">
      <t>コウガク</t>
    </rPh>
    <phoneticPr fontId="4"/>
  </si>
  <si>
    <t>環化工演習</t>
    <rPh sb="0" eb="1">
      <t>タマキ</t>
    </rPh>
    <rPh sb="1" eb="3">
      <t>カコウ</t>
    </rPh>
    <rPh sb="2" eb="3">
      <t>カンカ</t>
    </rPh>
    <rPh sb="3" eb="5">
      <t>エンシュウ</t>
    </rPh>
    <phoneticPr fontId="4"/>
  </si>
  <si>
    <t>環境化学工学</t>
    <rPh sb="0" eb="2">
      <t>カンキョウ</t>
    </rPh>
    <rPh sb="2" eb="4">
      <t>カガク</t>
    </rPh>
    <rPh sb="4" eb="6">
      <t>コウガク</t>
    </rPh>
    <phoneticPr fontId="4"/>
  </si>
  <si>
    <t>無機材料化学Ⅱ</t>
    <rPh sb="0" eb="2">
      <t>ムキ</t>
    </rPh>
    <rPh sb="2" eb="4">
      <t>ザイリョウ</t>
    </rPh>
    <rPh sb="4" eb="6">
      <t>カガク</t>
    </rPh>
    <phoneticPr fontId="4"/>
  </si>
  <si>
    <t>化学工学特別研究Ⅰ</t>
    <rPh sb="0" eb="2">
      <t>カガク</t>
    </rPh>
    <rPh sb="2" eb="4">
      <t>コウガク</t>
    </rPh>
    <rPh sb="4" eb="6">
      <t>トクベツ</t>
    </rPh>
    <rPh sb="6" eb="8">
      <t>ケンキュウ</t>
    </rPh>
    <phoneticPr fontId="4"/>
  </si>
  <si>
    <t>化学工学特別研究Ⅱ</t>
    <rPh sb="0" eb="4">
      <t>カガクコウガク</t>
    </rPh>
    <rPh sb="4" eb="6">
      <t>トクベツ</t>
    </rPh>
    <rPh sb="6" eb="8">
      <t>ケンキュウ</t>
    </rPh>
    <phoneticPr fontId="4"/>
  </si>
  <si>
    <t>卒業論文</t>
  </si>
  <si>
    <t>専門基礎A</t>
    <phoneticPr fontId="4"/>
  </si>
  <si>
    <t>ヒットせず</t>
    <phoneticPr fontId="4"/>
  </si>
  <si>
    <t>化学工学実験 250642400100
化学工学実験（環） 251328000014</t>
    <phoneticPr fontId="4"/>
  </si>
  <si>
    <t>2件以上ヒット</t>
    <rPh sb="1" eb="2">
      <t>ケン</t>
    </rPh>
    <rPh sb="2" eb="4">
      <t>イジョウ</t>
    </rPh>
    <phoneticPr fontId="4"/>
  </si>
  <si>
    <t>　</t>
    <phoneticPr fontId="4"/>
  </si>
  <si>
    <t>C</t>
    <phoneticPr fontId="4"/>
  </si>
  <si>
    <t>　年次</t>
    <phoneticPr fontId="1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</si>
  <si>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</si>
  <si>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</si>
  <si>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</si>
  <si>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</si>
  <si>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</si>
  <si>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</si>
  <si>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</si>
  <si>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</si>
  <si>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</si>
  <si>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</si>
  <si>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</si>
  <si>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</si>
  <si>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</si>
  <si>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</si>
  <si>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</si>
  <si>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</si>
  <si>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</si>
  <si>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</si>
  <si>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</si>
  <si>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</si>
  <si>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</si>
  <si>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</si>
  <si>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</si>
  <si>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基礎教育科目</t>
    <rPh sb="0" eb="2">
      <t>キソ</t>
    </rPh>
    <rPh sb="2" eb="4">
      <t>キョウイク</t>
    </rPh>
    <rPh sb="4" eb="5">
      <t>カ</t>
    </rPh>
    <rPh sb="5" eb="6">
      <t>モク</t>
    </rPh>
    <phoneticPr fontId="4"/>
  </si>
  <si>
    <t>○</t>
    <phoneticPr fontId="4"/>
  </si>
  <si>
    <t>微分積分学ＡＩ</t>
    <rPh sb="0" eb="2">
      <t>ビブン</t>
    </rPh>
    <rPh sb="2" eb="5">
      <t>セキブンガク</t>
    </rPh>
    <phoneticPr fontId="4"/>
  </si>
  <si>
    <t>微分積分学ＡＩＩ</t>
    <phoneticPr fontId="4"/>
  </si>
  <si>
    <t>線形代数学Ｉ</t>
    <rPh sb="0" eb="2">
      <t>センケイ</t>
    </rPh>
    <rPh sb="2" eb="5">
      <t>ダイスウガク</t>
    </rPh>
    <phoneticPr fontId="4"/>
  </si>
  <si>
    <t>線形代数学ＩＩ</t>
    <phoneticPr fontId="4"/>
  </si>
  <si>
    <t>物理学基礎ＡＩ</t>
    <rPh sb="0" eb="3">
      <t>ブツリガク</t>
    </rPh>
    <rPh sb="3" eb="5">
      <t>キソ</t>
    </rPh>
    <phoneticPr fontId="4"/>
  </si>
  <si>
    <t>物理学基礎ＡＩＩ</t>
    <rPh sb="0" eb="3">
      <t>ブツリガク</t>
    </rPh>
    <rPh sb="3" eb="5">
      <t>キソ</t>
    </rPh>
    <phoneticPr fontId="4"/>
  </si>
  <si>
    <t>フレッシュマンセミナー</t>
    <phoneticPr fontId="4"/>
  </si>
  <si>
    <t>○</t>
    <phoneticPr fontId="4"/>
  </si>
  <si>
    <t>化学基礎</t>
  </si>
  <si>
    <t>専門科目</t>
    <rPh sb="0" eb="2">
      <t>センモン</t>
    </rPh>
    <rPh sb="2" eb="4">
      <t>カモク</t>
    </rPh>
    <phoneticPr fontId="4"/>
  </si>
  <si>
    <t>化
学
工
学
基
礎</t>
    <phoneticPr fontId="4"/>
  </si>
  <si>
    <t>専門基礎B</t>
    <phoneticPr fontId="4"/>
  </si>
  <si>
    <t>専門</t>
    <phoneticPr fontId="4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</si>
  <si>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</si>
  <si>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</si>
  <si>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</si>
  <si>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</si>
  <si>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</si>
  <si>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</si>
  <si>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</si>
  <si>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</si>
  <si>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</si>
  <si>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</si>
  <si>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</si>
  <si>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</si>
  <si>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</si>
  <si>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</si>
  <si>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</si>
  <si>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</si>
  <si>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</si>
  <si>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</si>
  <si>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</si>
  <si>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</si>
  <si>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</si>
  <si>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</si>
  <si>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</si>
  <si>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</si>
  <si>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</si>
  <si>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</si>
  <si>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</si>
  <si>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</si>
  <si>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</si>
  <si>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</si>
  <si>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</si>
  <si>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</si>
  <si>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</si>
  <si>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</si>
  <si>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</si>
  <si>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</si>
  <si>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</si>
  <si>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</si>
  <si>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</si>
  <si>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</si>
  <si>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</si>
  <si>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</si>
  <si>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</si>
  <si>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初年次教育科目</t>
    <phoneticPr fontId="4"/>
  </si>
  <si>
    <t>ｸﾞﾛｰﾊﾞﾙ教育科目</t>
    <phoneticPr fontId="4"/>
  </si>
  <si>
    <t>合計GP</t>
    <rPh sb="0" eb="2">
      <t>ゴウケイ</t>
    </rPh>
    <phoneticPr fontId="4"/>
  </si>
  <si>
    <t>D</t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</si>
  <si>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</si>
  <si>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</si>
  <si>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</si>
  <si>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4"/>
  </si>
  <si>
    <t>－</t>
    <phoneticPr fontId="4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</si>
  <si>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4"/>
  </si>
  <si>
    <t>日本語</t>
    <rPh sb="0" eb="3">
      <t>ニホンゴ</t>
    </rPh>
    <phoneticPr fontId="4"/>
  </si>
  <si>
    <t>日本事情</t>
    <rPh sb="0" eb="2">
      <t>ニホン</t>
    </rPh>
    <rPh sb="2" eb="4">
      <t>ジジョウ</t>
    </rPh>
    <phoneticPr fontId="4"/>
  </si>
  <si>
    <t>(4)</t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</si>
  <si>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</si>
  <si>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</si>
  <si>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</si>
  <si>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</si>
  <si>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</si>
  <si>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</si>
  <si>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</si>
  <si>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STEP１</t>
  </si>
  <si>
    <t>STEP２</t>
  </si>
  <si>
    <t>（補足説明）</t>
    <rPh sb="1" eb="3">
      <t>ホソク</t>
    </rPh>
    <rPh sb="3" eb="5">
      <t>セツメイ</t>
    </rPh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</si>
  <si>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</si>
  <si>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専門教育科目（工学基礎）</t>
    <rPh sb="0" eb="2">
      <t>センモン</t>
    </rPh>
    <rPh sb="2" eb="4">
      <t>キョウイク</t>
    </rPh>
    <rPh sb="4" eb="6">
      <t>カモク</t>
    </rPh>
    <rPh sb="7" eb="9">
      <t>コウガク</t>
    </rPh>
    <rPh sb="9" eb="11">
      <t>キソ</t>
    </rPh>
    <phoneticPr fontId="4"/>
  </si>
  <si>
    <t>専門教育科目（化学工学基礎）</t>
    <rPh sb="0" eb="2">
      <t>センモン</t>
    </rPh>
    <rPh sb="2" eb="4">
      <t>キョウイク</t>
    </rPh>
    <rPh sb="4" eb="6">
      <t>カモク</t>
    </rPh>
    <rPh sb="7" eb="9">
      <t>カガク</t>
    </rPh>
    <rPh sb="9" eb="11">
      <t>コウガク</t>
    </rPh>
    <rPh sb="11" eb="13">
      <t>キソ</t>
    </rPh>
    <phoneticPr fontId="4"/>
  </si>
  <si>
    <t>専門教育科目（専門基礎A）</t>
    <rPh sb="0" eb="2">
      <t>センモン</t>
    </rPh>
    <rPh sb="2" eb="4">
      <t>キョウイク</t>
    </rPh>
    <rPh sb="4" eb="6">
      <t>カモク</t>
    </rPh>
    <phoneticPr fontId="4"/>
  </si>
  <si>
    <t>専門教育科目（専門基礎B）</t>
    <rPh sb="0" eb="2">
      <t>センモン</t>
    </rPh>
    <rPh sb="2" eb="4">
      <t>キョウイク</t>
    </rPh>
    <rPh sb="4" eb="6">
      <t>カモク</t>
    </rPh>
    <phoneticPr fontId="4"/>
  </si>
  <si>
    <t>専門教育科目（専門）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</si>
  <si>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</si>
  <si>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</si>
  <si>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</si>
  <si>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</si>
  <si>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</si>
  <si>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</si>
  <si>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</si>
  <si>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</si>
  <si>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</si>
  <si>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</si>
  <si>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</si>
  <si>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</si>
  <si>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 xml:space="preserve">  法について</t>
  </si>
  <si>
    <t xml:space="preserve">  上記１～３の手順で入力する。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</si>
  <si>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</si>
  <si>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</si>
  <si>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</si>
  <si>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</si>
  <si>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</si>
  <si>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</si>
  <si>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</si>
  <si>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</si>
  <si>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</si>
  <si>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</si>
  <si>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</si>
  <si>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</si>
  <si>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</si>
  <si>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</si>
  <si>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</si>
  <si>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③【専門教育科目】評価F科目の再履修での修得単位数</t>
    <phoneticPr fontId="4"/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</si>
  <si>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</si>
  <si>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　を計算し、その値を入力する。</t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</si>
  <si>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</si>
  <si>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</si>
  <si>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</si>
  <si>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</si>
  <si>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※期をまたがって開講される科目は、成績の出</t>
  </si>
  <si>
    <t>　された期に記入する。例えば通年の場合、後</t>
  </si>
  <si>
    <t>　期に記入する。</t>
  </si>
  <si>
    <t>※評価Fの科目を再履修して単位を修得した場合</t>
  </si>
  <si>
    <t>　の入力方法について</t>
  </si>
  <si>
    <t>　・P評価の単位数は、当該期①の欄に、</t>
  </si>
  <si>
    <t>　・F評価の単位数は、当該期②の欄に、</t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</si>
  <si>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</si>
  <si>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</si>
  <si>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③【共通教育科目】評価F科目の再履修での修得単位数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</si>
  <si>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</si>
  <si>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</si>
  <si>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の科目は含まない。</t>
    <phoneticPr fontId="4"/>
  </si>
  <si>
    <t>　上記1～3の手順で入力する。</t>
  </si>
  <si>
    <t>　やす。</t>
  </si>
  <si>
    <t>２．オレンジ枠に合計修得単位数を入力する。</t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</si>
  <si>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4"/>
  </si>
  <si>
    <t>　　した合計単位数)の修得単位数を記入する。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</si>
  <si>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</si>
  <si>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</si>
  <si>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</si>
  <si>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　　期③の欄に入力する。なお、②には再履修</t>
    <phoneticPr fontId="4"/>
  </si>
  <si>
    <t>移動現象I</t>
    <rPh sb="0" eb="2">
      <t>イドウ</t>
    </rPh>
    <rPh sb="2" eb="4">
      <t>ゲンショウ</t>
    </rPh>
    <phoneticPr fontId="4"/>
  </si>
  <si>
    <t>工業有機化学</t>
    <rPh sb="0" eb="2">
      <t>コウギョウ</t>
    </rPh>
    <rPh sb="2" eb="4">
      <t>ユウキ</t>
    </rPh>
    <rPh sb="4" eb="6">
      <t>カガク</t>
    </rPh>
    <phoneticPr fontId="4"/>
  </si>
  <si>
    <t>化学工学総論I</t>
    <rPh sb="0" eb="4">
      <t>カガクコウガク</t>
    </rPh>
    <rPh sb="4" eb="6">
      <t>ソウロン</t>
    </rPh>
    <phoneticPr fontId="4"/>
  </si>
  <si>
    <t>化学工学総論III</t>
    <rPh sb="0" eb="4">
      <t>カガクコウガク</t>
    </rPh>
    <rPh sb="4" eb="6">
      <t>ソウロン</t>
    </rPh>
    <phoneticPr fontId="4"/>
  </si>
  <si>
    <t>2021年度
前期</t>
    <rPh sb="4" eb="6">
      <t>ネンド</t>
    </rPh>
    <rPh sb="7" eb="9">
      <t>ゼンキ</t>
    </rPh>
    <phoneticPr fontId="4"/>
  </si>
  <si>
    <t>2021年度
後期</t>
    <rPh sb="4" eb="6">
      <t>ネンド</t>
    </rPh>
    <rPh sb="7" eb="9">
      <t>コウキ</t>
    </rPh>
    <phoneticPr fontId="4"/>
  </si>
  <si>
    <t>移動現象II</t>
    <rPh sb="0" eb="2">
      <t>イドウ</t>
    </rPh>
    <rPh sb="2" eb="4">
      <t>ゲンショウ</t>
    </rPh>
    <phoneticPr fontId="4"/>
  </si>
  <si>
    <t>化学工学総論II</t>
    <rPh sb="0" eb="4">
      <t>カガクコウガク</t>
    </rPh>
    <rPh sb="4" eb="6">
      <t>ソウロン</t>
    </rPh>
    <phoneticPr fontId="4"/>
  </si>
  <si>
    <t>　　科目それぞれの合計単位数を記入する。</t>
    <phoneticPr fontId="4"/>
  </si>
  <si>
    <t>　今期の分を上記1～3の手順で入力した後、</t>
    <rPh sb="1" eb="3">
      <t>コンキ</t>
    </rPh>
    <rPh sb="4" eb="5">
      <t>ブン</t>
    </rPh>
    <phoneticPr fontId="4"/>
  </si>
  <si>
    <t xml:space="preserve">  過去の評価（黄色枠）と合計GP（灰色枠）</t>
    <rPh sb="13" eb="15">
      <t>ゴウケイ</t>
    </rPh>
    <rPh sb="18" eb="19">
      <t>ハイ</t>
    </rPh>
    <rPh sb="19" eb="20">
      <t>イロ</t>
    </rPh>
    <rPh sb="20" eb="21">
      <t>ワク</t>
    </rPh>
    <phoneticPr fontId="4"/>
  </si>
  <si>
    <t>　を削除し、過去のオレンジ枠の合計修得単位数</t>
    <rPh sb="6" eb="8">
      <t>カコ</t>
    </rPh>
    <phoneticPr fontId="4"/>
  </si>
  <si>
    <t>　から今期再履修で修得した単位数を引いた値を</t>
    <rPh sb="3" eb="5">
      <t>コンキ</t>
    </rPh>
    <phoneticPr fontId="4"/>
  </si>
  <si>
    <t>　過去のオレンジ枠の合計修得単位数に再入力する。</t>
    <rPh sb="1" eb="3">
      <t>カコ</t>
    </rPh>
    <rPh sb="8" eb="9">
      <t>ワク</t>
    </rPh>
    <rPh sb="10" eb="12">
      <t>ゴウケイ</t>
    </rPh>
    <rPh sb="12" eb="14">
      <t>シュウトク</t>
    </rPh>
    <rPh sb="14" eb="17">
      <t>タンイスウ</t>
    </rPh>
    <rPh sb="18" eb="19">
      <t>サイ</t>
    </rPh>
    <phoneticPr fontId="4"/>
  </si>
  <si>
    <t>入学年度：平成30年度</t>
    <rPh sb="0" eb="2">
      <t>ニュウガク</t>
    </rPh>
    <rPh sb="2" eb="4">
      <t>ネンド</t>
    </rPh>
    <rPh sb="5" eb="7">
      <t>ヘイセイ</t>
    </rPh>
    <rPh sb="9" eb="10">
      <t>ネン</t>
    </rPh>
    <rPh sb="10" eb="11">
      <t>ド</t>
    </rPh>
    <phoneticPr fontId="4"/>
  </si>
  <si>
    <t>学科：環境化学プロセス工学科</t>
    <rPh sb="0" eb="2">
      <t>ガッカ</t>
    </rPh>
    <rPh sb="3" eb="5">
      <t>カンキョウ</t>
    </rPh>
    <rPh sb="5" eb="7">
      <t>カガク</t>
    </rPh>
    <rPh sb="11" eb="14">
      <t>コウガッカ</t>
    </rPh>
    <phoneticPr fontId="4"/>
  </si>
  <si>
    <t>※既修得単位（D以上）の科目を再履修して単位を</t>
    <rPh sb="1" eb="4">
      <t>キシュウトク</t>
    </rPh>
    <rPh sb="4" eb="6">
      <t>タンイ</t>
    </rPh>
    <phoneticPr fontId="4"/>
  </si>
  <si>
    <t>　修得した場合の入力方法について</t>
    <phoneticPr fontId="4"/>
  </si>
  <si>
    <t>※既修得単位（D以上）の科目を再履修して単位を</t>
    <phoneticPr fontId="4"/>
  </si>
  <si>
    <t>　修得した場合の入力方法について</t>
    <phoneticPr fontId="4"/>
  </si>
  <si>
    <t>累積GPAの値を学業成績証明書と一致するかチェックする。</t>
    <rPh sb="6" eb="7">
      <t>アタイ</t>
    </rPh>
    <rPh sb="16" eb="18">
      <t>イッチ</t>
    </rPh>
    <phoneticPr fontId="4"/>
  </si>
  <si>
    <t>右下赤枠の「累積GPA」の値が、学業成績証明書に記載されて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</si>
</sst>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.45"/>
      <color indexed="8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7" fillId="0" borderId="0">
      <alignment vertical="center"/>
    </xf>
  </cellStyleXfs>
  <cellXfs count="45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31" xfId="0" applyFont="1" applyFill="1" applyBorder="1" applyAlignment="1">
      <alignment vertical="center" textRotation="255" wrapText="1"/>
    </xf>
    <xf numFmtId="0" fontId="8" fillId="0" borderId="16" xfId="0" applyFont="1" applyFill="1" applyBorder="1" applyAlignment="1">
      <alignment vertical="center" textRotation="255" wrapText="1"/>
    </xf>
    <xf numFmtId="0" fontId="8" fillId="0" borderId="28" xfId="0" applyFont="1" applyFill="1" applyBorder="1" applyAlignment="1">
      <alignment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41" xfId="0" applyFont="1" applyFill="1" applyBorder="1" applyAlignment="1">
      <alignment vertical="center" textRotation="255"/>
    </xf>
    <xf numFmtId="0" fontId="8" fillId="0" borderId="27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49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6" xfId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>
      <alignment vertical="center"/>
    </xf>
    <xf numFmtId="176" fontId="20" fillId="0" borderId="0" xfId="0" applyNumberFormat="1" applyFont="1">
      <alignment vertical="center"/>
    </xf>
    <xf numFmtId="176" fontId="20" fillId="0" borderId="3" xfId="0" applyNumberFormat="1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4" xfId="0" applyFont="1" applyBorder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0" fontId="12" fillId="0" borderId="3" xfId="2" applyFont="1" applyFill="1" applyBorder="1" applyAlignment="1">
      <alignment horizontal="distributed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9" fillId="6" borderId="0" xfId="1" applyFont="1" applyFill="1"/>
    <xf numFmtId="0" fontId="12" fillId="0" borderId="8" xfId="2" applyFont="1" applyFill="1" applyBorder="1" applyAlignment="1">
      <alignment horizontal="distributed" vertical="center" wrapText="1"/>
    </xf>
    <xf numFmtId="0" fontId="12" fillId="0" borderId="23" xfId="2" applyFont="1" applyFill="1" applyBorder="1" applyAlignment="1">
      <alignment horizontal="distributed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distributed" vertical="center" shrinkToFit="1"/>
    </xf>
    <xf numFmtId="0" fontId="23" fillId="6" borderId="0" xfId="1" applyFont="1" applyFill="1"/>
    <xf numFmtId="0" fontId="8" fillId="0" borderId="3" xfId="2" applyFont="1" applyFill="1" applyBorder="1" applyAlignment="1">
      <alignment horizontal="distributed" vertical="center" wrapText="1"/>
    </xf>
    <xf numFmtId="0" fontId="12" fillId="0" borderId="3" xfId="2" applyFont="1" applyFill="1" applyBorder="1" applyAlignment="1">
      <alignment horizontal="distributed" vertical="center" wrapText="1" shrinkToFit="1"/>
    </xf>
    <xf numFmtId="0" fontId="12" fillId="0" borderId="6" xfId="2" applyFont="1" applyFill="1" applyBorder="1" applyAlignment="1">
      <alignment horizontal="distributed" vertical="center" shrinkToFit="1"/>
    </xf>
    <xf numFmtId="176" fontId="20" fillId="7" borderId="3" xfId="0" applyNumberFormat="1" applyFont="1" applyFill="1" applyBorder="1">
      <alignment vertical="center"/>
    </xf>
    <xf numFmtId="176" fontId="20" fillId="7" borderId="8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5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24" fillId="0" borderId="0" xfId="0" applyFo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6" fontId="20" fillId="6" borderId="23" xfId="0" applyNumberFormat="1" applyFont="1" applyFill="1" applyBorder="1">
      <alignment vertical="center"/>
    </xf>
    <xf numFmtId="176" fontId="20" fillId="6" borderId="3" xfId="0" applyNumberFormat="1" applyFont="1" applyFill="1" applyBorder="1">
      <alignment vertical="center"/>
    </xf>
    <xf numFmtId="176" fontId="20" fillId="6" borderId="8" xfId="0" applyNumberFormat="1" applyFont="1" applyFill="1" applyBorder="1">
      <alignment vertical="center"/>
    </xf>
    <xf numFmtId="176" fontId="20" fillId="0" borderId="23" xfId="0" applyNumberFormat="1" applyFont="1" applyFill="1" applyBorder="1">
      <alignment vertical="center"/>
    </xf>
    <xf numFmtId="0" fontId="8" fillId="0" borderId="48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19" fillId="5" borderId="2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vertical="center" wrapText="1"/>
    </xf>
    <xf numFmtId="0" fontId="7" fillId="0" borderId="57" xfId="1" applyFont="1" applyFill="1" applyBorder="1" applyAlignment="1">
      <alignment vertical="center"/>
    </xf>
    <xf numFmtId="0" fontId="7" fillId="0" borderId="56" xfId="1" applyFont="1" applyFill="1" applyBorder="1" applyAlignment="1">
      <alignment vertical="center"/>
    </xf>
    <xf numFmtId="0" fontId="12" fillId="0" borderId="6" xfId="2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/>
    </xf>
    <xf numFmtId="176" fontId="20" fillId="6" borderId="6" xfId="0" applyNumberFormat="1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25" fillId="0" borderId="23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textRotation="255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textRotation="255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textRotation="255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distributed" vertical="center" wrapText="1"/>
    </xf>
    <xf numFmtId="0" fontId="25" fillId="0" borderId="36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distributed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distributed" vertical="center" wrapText="1"/>
    </xf>
    <xf numFmtId="0" fontId="25" fillId="0" borderId="6" xfId="2" applyFont="1" applyFill="1" applyBorder="1" applyAlignment="1">
      <alignment horizontal="distributed" vertical="center" wrapText="1"/>
    </xf>
    <xf numFmtId="0" fontId="25" fillId="0" borderId="8" xfId="2" applyFont="1" applyFill="1" applyBorder="1" applyAlignment="1">
      <alignment horizontal="distributed" vertical="center" wrapText="1"/>
    </xf>
    <xf numFmtId="0" fontId="25" fillId="0" borderId="23" xfId="2" applyFont="1" applyFill="1" applyBorder="1" applyAlignment="1">
      <alignment horizontal="distributed" vertical="center" shrinkToFit="1"/>
    </xf>
    <xf numFmtId="0" fontId="25" fillId="0" borderId="3" xfId="2" applyFont="1" applyFill="1" applyBorder="1" applyAlignment="1">
      <alignment horizontal="distributed" vertical="center" shrinkToFi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50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7" fillId="0" borderId="93" xfId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3" applyFont="1">
      <alignment vertical="center"/>
    </xf>
    <xf numFmtId="0" fontId="27" fillId="0" borderId="0" xfId="3">
      <alignment vertical="center"/>
    </xf>
    <xf numFmtId="0" fontId="29" fillId="0" borderId="0" xfId="3" applyFont="1">
      <alignment vertical="center"/>
    </xf>
    <xf numFmtId="0" fontId="30" fillId="0" borderId="0" xfId="3" applyFont="1">
      <alignment vertical="center"/>
    </xf>
    <xf numFmtId="0" fontId="12" fillId="0" borderId="0" xfId="3" applyFont="1">
      <alignment vertical="center"/>
    </xf>
    <xf numFmtId="0" fontId="31" fillId="0" borderId="0" xfId="3" applyFont="1">
      <alignment vertical="center"/>
    </xf>
    <xf numFmtId="0" fontId="12" fillId="0" borderId="0" xfId="3" applyFont="1" applyBorder="1">
      <alignment vertical="center"/>
    </xf>
    <xf numFmtId="0" fontId="32" fillId="0" borderId="0" xfId="3" applyFont="1" applyBorder="1">
      <alignment vertical="center"/>
    </xf>
    <xf numFmtId="0" fontId="12" fillId="0" borderId="90" xfId="3" applyFont="1" applyBorder="1" applyAlignment="1">
      <alignment horizontal="right" vertical="center"/>
    </xf>
    <xf numFmtId="0" fontId="33" fillId="0" borderId="90" xfId="3" applyFont="1" applyBorder="1" applyAlignment="1">
      <alignment vertical="center"/>
    </xf>
    <xf numFmtId="0" fontId="12" fillId="0" borderId="90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3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/>
    </xf>
    <xf numFmtId="0" fontId="12" fillId="0" borderId="3" xfId="3" applyFont="1" applyBorder="1">
      <alignment vertical="center"/>
    </xf>
    <xf numFmtId="0" fontId="31" fillId="0" borderId="0" xfId="3" applyFont="1" applyBorder="1">
      <alignment vertical="center"/>
    </xf>
    <xf numFmtId="0" fontId="31" fillId="0" borderId="90" xfId="3" applyFont="1" applyBorder="1">
      <alignment vertical="center"/>
    </xf>
    <xf numFmtId="0" fontId="31" fillId="0" borderId="90" xfId="3" applyFont="1" applyBorder="1" applyAlignment="1">
      <alignment horizontal="center" vertical="center"/>
    </xf>
    <xf numFmtId="0" fontId="31" fillId="0" borderId="90" xfId="3" applyFont="1" applyBorder="1" applyAlignment="1">
      <alignment horizontal="right" vertical="center"/>
    </xf>
    <xf numFmtId="0" fontId="34" fillId="0" borderId="0" xfId="3" applyFont="1">
      <alignment vertical="center"/>
    </xf>
    <xf numFmtId="0" fontId="35" fillId="0" borderId="0" xfId="3" applyFont="1" applyBorder="1">
      <alignment vertical="center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Fill="1" applyBorder="1">
      <alignment vertical="center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>
      <alignment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8" fillId="8" borderId="12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19" fillId="5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9" borderId="1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3" fillId="0" borderId="0" xfId="1" applyFont="1" applyFill="1"/>
    <xf numFmtId="0" fontId="8" fillId="4" borderId="26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>
      <alignment vertical="center" textRotation="255" wrapText="1"/>
    </xf>
    <xf numFmtId="0" fontId="8" fillId="0" borderId="34" xfId="0" applyFont="1" applyFill="1" applyBorder="1" applyAlignment="1">
      <alignment vertical="center" textRotation="255" wrapText="1"/>
    </xf>
    <xf numFmtId="0" fontId="8" fillId="0" borderId="35" xfId="0" applyFont="1" applyFill="1" applyBorder="1" applyAlignment="1">
      <alignment vertical="center" textRotation="255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>
      <alignment vertical="center"/>
    </xf>
    <xf numFmtId="0" fontId="19" fillId="5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5" fillId="0" borderId="0" xfId="0" applyFont="1" applyAlignment="1" applyProtection="1"/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0" borderId="26" xfId="0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12" fillId="0" borderId="3" xfId="3" applyFont="1" applyBorder="1" applyAlignment="1">
      <alignment vertical="center" wrapText="1"/>
    </xf>
    <xf numFmtId="0" fontId="31" fillId="0" borderId="90" xfId="3" applyFont="1" applyBorder="1" applyAlignment="1">
      <alignment vertical="center"/>
    </xf>
    <xf numFmtId="0" fontId="31" fillId="0" borderId="9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65" xfId="3" applyFont="1" applyBorder="1" applyAlignment="1">
      <alignment horizontal="center" vertical="center"/>
    </xf>
    <xf numFmtId="0" fontId="12" fillId="0" borderId="51" xfId="3" applyFont="1" applyBorder="1" applyAlignment="1">
      <alignment horizontal="center" vertical="center"/>
    </xf>
    <xf numFmtId="0" fontId="31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2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78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 vertical="center"/>
    </xf>
    <xf numFmtId="0" fontId="16" fillId="0" borderId="80" xfId="1" applyFont="1" applyFill="1" applyBorder="1" applyAlignment="1">
      <alignment horizontal="center" vertical="center"/>
    </xf>
    <xf numFmtId="0" fontId="16" fillId="0" borderId="81" xfId="1" applyFont="1" applyFill="1" applyBorder="1" applyAlignment="1">
      <alignment horizontal="center" vertical="center"/>
    </xf>
    <xf numFmtId="0" fontId="16" fillId="0" borderId="82" xfId="1" applyFont="1" applyFill="1" applyBorder="1" applyAlignment="1">
      <alignment horizontal="center" vertical="center"/>
    </xf>
    <xf numFmtId="0" fontId="16" fillId="0" borderId="83" xfId="1" applyFont="1" applyFill="1" applyBorder="1" applyAlignment="1">
      <alignment horizontal="center" vertical="center"/>
    </xf>
    <xf numFmtId="0" fontId="16" fillId="0" borderId="84" xfId="1" applyFont="1" applyFill="1" applyBorder="1" applyAlignment="1">
      <alignment horizontal="center" vertical="center"/>
    </xf>
    <xf numFmtId="0" fontId="16" fillId="0" borderId="85" xfId="1" applyFont="1" applyFill="1" applyBorder="1" applyAlignment="1">
      <alignment horizontal="center" vertical="center"/>
    </xf>
    <xf numFmtId="0" fontId="16" fillId="0" borderId="86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34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87" xfId="1" applyFont="1" applyFill="1" applyBorder="1" applyAlignment="1">
      <alignment horizontal="center" vertical="center" textRotation="255"/>
    </xf>
    <xf numFmtId="0" fontId="7" fillId="0" borderId="88" xfId="1" applyFont="1" applyFill="1" applyBorder="1" applyAlignment="1">
      <alignment horizontal="center" vertical="center" textRotation="255"/>
    </xf>
    <xf numFmtId="0" fontId="7" fillId="0" borderId="92" xfId="1" applyFont="1" applyFill="1" applyBorder="1" applyAlignment="1">
      <alignment horizontal="center" vertical="center" textRotation="255"/>
    </xf>
    <xf numFmtId="0" fontId="7" fillId="0" borderId="58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horizontal="center" vertical="center" wrapText="1"/>
    </xf>
    <xf numFmtId="0" fontId="6" fillId="0" borderId="55" xfId="1" applyFont="1" applyFill="1" applyBorder="1" applyAlignment="1">
      <alignment horizontal="left" vertical="center"/>
    </xf>
    <xf numFmtId="0" fontId="6" fillId="0" borderId="57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90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95" xfId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96" xfId="1" applyFont="1" applyFill="1" applyBorder="1" applyAlignment="1">
      <alignment horizontal="center" vertical="center" wrapText="1"/>
    </xf>
    <xf numFmtId="0" fontId="36" fillId="0" borderId="68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6" fillId="0" borderId="45" xfId="1" applyFont="1" applyFill="1" applyBorder="1" applyAlignment="1">
      <alignment horizontal="center" vertical="center" wrapText="1"/>
    </xf>
    <xf numFmtId="0" fontId="36" fillId="0" borderId="94" xfId="1" applyFont="1" applyFill="1" applyBorder="1" applyAlignment="1">
      <alignment horizontal="center" vertical="center" wrapText="1"/>
    </xf>
    <xf numFmtId="0" fontId="36" fillId="0" borderId="40" xfId="1" applyFont="1" applyFill="1" applyBorder="1" applyAlignment="1">
      <alignment horizontal="center" vertical="center" wrapText="1"/>
    </xf>
    <xf numFmtId="0" fontId="36" fillId="0" borderId="42" xfId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26" fillId="0" borderId="32" xfId="0" applyFont="1" applyFill="1" applyBorder="1" applyAlignment="1">
      <alignment horizontal="center" vertical="center" textRotation="255"/>
    </xf>
    <xf numFmtId="0" fontId="26" fillId="0" borderId="34" xfId="0" applyFont="1" applyFill="1" applyBorder="1" applyAlignment="1">
      <alignment horizontal="center" vertical="center" textRotation="255"/>
    </xf>
    <xf numFmtId="0" fontId="26" fillId="0" borderId="35" xfId="0" applyFont="1" applyFill="1" applyBorder="1" applyAlignment="1">
      <alignment horizontal="center" vertical="center" textRotation="255"/>
    </xf>
    <xf numFmtId="0" fontId="12" fillId="0" borderId="30" xfId="2" applyFont="1" applyFill="1" applyBorder="1" applyAlignment="1">
      <alignment horizontal="center" vertical="center" textRotation="255" wrapText="1" shrinkToFit="1"/>
    </xf>
    <xf numFmtId="0" fontId="12" fillId="0" borderId="36" xfId="2" applyFont="1" applyFill="1" applyBorder="1" applyAlignment="1">
      <alignment horizontal="center" vertical="center" textRotation="255" wrapText="1" shrinkToFit="1"/>
    </xf>
    <xf numFmtId="0" fontId="12" fillId="0" borderId="37" xfId="2" applyFont="1" applyFill="1" applyBorder="1" applyAlignment="1">
      <alignment horizontal="center" vertical="center" textRotation="255" wrapText="1" shrinkToFit="1"/>
    </xf>
    <xf numFmtId="0" fontId="25" fillId="0" borderId="30" xfId="2" applyFont="1" applyFill="1" applyBorder="1" applyAlignment="1">
      <alignment horizontal="center" vertical="center" textRotation="255" wrapText="1"/>
    </xf>
    <xf numFmtId="0" fontId="25" fillId="0" borderId="36" xfId="2" applyFont="1" applyFill="1" applyBorder="1" applyAlignment="1">
      <alignment horizontal="center" vertical="center" textRotation="255" wrapText="1"/>
    </xf>
    <xf numFmtId="0" fontId="25" fillId="0" borderId="37" xfId="2" applyFont="1" applyFill="1" applyBorder="1" applyAlignment="1">
      <alignment horizontal="center" vertical="center" textRotation="255" wrapText="1"/>
    </xf>
    <xf numFmtId="0" fontId="7" fillId="0" borderId="56" xfId="1" applyFont="1" applyFill="1" applyBorder="1" applyAlignment="1">
      <alignment horizontal="center" vertical="center"/>
    </xf>
    <xf numFmtId="0" fontId="42" fillId="0" borderId="30" xfId="2" applyFont="1" applyFill="1" applyBorder="1" applyAlignment="1">
      <alignment horizontal="center" vertical="center" wrapText="1"/>
    </xf>
    <xf numFmtId="0" fontId="42" fillId="0" borderId="36" xfId="2" applyFont="1" applyFill="1" applyBorder="1" applyAlignment="1">
      <alignment horizontal="center" vertical="center" wrapText="1"/>
    </xf>
    <xf numFmtId="0" fontId="42" fillId="0" borderId="37" xfId="2" applyFont="1" applyFill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textRotation="255" wrapText="1" shrinkToFit="1"/>
    </xf>
    <xf numFmtId="0" fontId="12" fillId="0" borderId="34" xfId="2" applyFont="1" applyBorder="1" applyAlignment="1">
      <alignment horizontal="center" vertical="center" textRotation="255" wrapText="1" shrinkToFit="1"/>
    </xf>
    <xf numFmtId="0" fontId="12" fillId="0" borderId="35" xfId="2" applyFont="1" applyBorder="1" applyAlignment="1">
      <alignment horizontal="center" vertical="center" textRotation="255" wrapText="1" shrinkToFit="1"/>
    </xf>
    <xf numFmtId="0" fontId="7" fillId="0" borderId="75" xfId="1" applyFont="1" applyFill="1" applyBorder="1" applyAlignment="1">
      <alignment horizontal="center" vertical="center" textRotation="255"/>
    </xf>
    <xf numFmtId="0" fontId="7" fillId="0" borderId="76" xfId="1" applyFont="1" applyFill="1" applyBorder="1" applyAlignment="1">
      <alignment horizontal="center" vertical="center" textRotation="255"/>
    </xf>
    <xf numFmtId="0" fontId="7" fillId="0" borderId="68" xfId="1" applyFont="1" applyFill="1" applyBorder="1" applyAlignment="1">
      <alignment horizontal="center" vertical="center" textRotation="255"/>
    </xf>
    <xf numFmtId="0" fontId="7" fillId="0" borderId="77" xfId="1" applyFont="1" applyFill="1" applyBorder="1" applyAlignment="1">
      <alignment horizontal="center" vertical="center" textRotation="255"/>
    </xf>
    <xf numFmtId="0" fontId="22" fillId="0" borderId="32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6" xfId="2" applyFont="1" applyFill="1" applyBorder="1" applyAlignment="1">
      <alignment horizontal="center" vertical="center" wrapText="1"/>
    </xf>
    <xf numFmtId="0" fontId="25" fillId="0" borderId="37" xfId="2" applyFont="1" applyFill="1" applyBorder="1" applyAlignment="1">
      <alignment horizontal="center" vertical="center" wrapText="1"/>
    </xf>
    <xf numFmtId="0" fontId="5" fillId="0" borderId="93" xfId="1" applyFont="1" applyFill="1" applyBorder="1" applyAlignment="1">
      <alignment horizontal="center" vertical="center" textRotation="255"/>
    </xf>
    <xf numFmtId="0" fontId="5" fillId="0" borderId="44" xfId="1" applyFont="1" applyFill="1" applyBorder="1" applyAlignment="1">
      <alignment horizontal="center" vertical="center" textRotation="255"/>
    </xf>
    <xf numFmtId="0" fontId="5" fillId="0" borderId="68" xfId="1" applyFont="1" applyFill="1" applyBorder="1" applyAlignment="1">
      <alignment horizontal="center" vertical="center" textRotation="255"/>
    </xf>
    <xf numFmtId="0" fontId="5" fillId="0" borderId="45" xfId="1" applyFont="1" applyFill="1" applyBorder="1" applyAlignment="1">
      <alignment horizontal="center" vertical="center" textRotation="255"/>
    </xf>
    <xf numFmtId="0" fontId="5" fillId="0" borderId="94" xfId="1" applyFont="1" applyFill="1" applyBorder="1" applyAlignment="1">
      <alignment horizontal="center" vertical="center" textRotation="255"/>
    </xf>
    <xf numFmtId="0" fontId="5" fillId="0" borderId="42" xfId="1" applyFont="1" applyFill="1" applyBorder="1" applyAlignment="1">
      <alignment horizontal="center" vertical="center" textRotation="255"/>
    </xf>
    <xf numFmtId="0" fontId="25" fillId="0" borderId="32" xfId="2" applyFont="1" applyFill="1" applyBorder="1" applyAlignment="1">
      <alignment horizontal="center" vertical="center" textRotation="255" wrapText="1"/>
    </xf>
    <xf numFmtId="0" fontId="25" fillId="0" borderId="34" xfId="2" applyFont="1" applyFill="1" applyBorder="1" applyAlignment="1">
      <alignment horizontal="center" vertical="center" textRotation="255" wrapText="1"/>
    </xf>
    <xf numFmtId="0" fontId="25" fillId="0" borderId="35" xfId="2" applyFont="1" applyFill="1" applyBorder="1" applyAlignment="1">
      <alignment horizontal="center" vertical="center" textRotation="255" wrapText="1"/>
    </xf>
    <xf numFmtId="0" fontId="12" fillId="0" borderId="30" xfId="2" applyFont="1" applyFill="1" applyBorder="1" applyAlignment="1">
      <alignment horizontal="center" vertical="center" textRotation="255" wrapText="1"/>
    </xf>
    <xf numFmtId="0" fontId="12" fillId="0" borderId="36" xfId="2" applyFont="1" applyFill="1" applyBorder="1" applyAlignment="1">
      <alignment horizontal="center" vertical="center" textRotation="255" wrapText="1"/>
    </xf>
    <xf numFmtId="0" fontId="12" fillId="0" borderId="37" xfId="2" applyFont="1" applyFill="1" applyBorder="1" applyAlignment="1">
      <alignment horizontal="center" vertical="center" textRotation="255" wrapText="1"/>
    </xf>
    <xf numFmtId="0" fontId="6" fillId="0" borderId="2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textRotation="255"/>
    </xf>
    <xf numFmtId="0" fontId="7" fillId="0" borderId="34" xfId="1" applyFont="1" applyFill="1" applyBorder="1" applyAlignment="1">
      <alignment horizontal="center" vertical="center" textRotation="255"/>
    </xf>
    <xf numFmtId="0" fontId="7" fillId="0" borderId="35" xfId="1" applyFont="1" applyFill="1" applyBorder="1" applyAlignment="1">
      <alignment horizontal="center" vertical="center" textRotation="255"/>
    </xf>
    <xf numFmtId="0" fontId="14" fillId="0" borderId="40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 textRotation="255"/>
    </xf>
    <xf numFmtId="0" fontId="5" fillId="0" borderId="70" xfId="1" applyFont="1" applyFill="1" applyBorder="1" applyAlignment="1">
      <alignment horizontal="center" vertical="center" textRotation="255"/>
    </xf>
    <xf numFmtId="0" fontId="5" fillId="0" borderId="71" xfId="1" applyFont="1" applyFill="1" applyBorder="1" applyAlignment="1">
      <alignment horizontal="center" vertical="center" textRotation="255"/>
    </xf>
    <xf numFmtId="0" fontId="10" fillId="0" borderId="32" xfId="1" applyFont="1" applyFill="1" applyBorder="1" applyAlignment="1">
      <alignment horizontal="center" vertical="center" textRotation="255"/>
    </xf>
    <xf numFmtId="0" fontId="10" fillId="0" borderId="34" xfId="1" applyFont="1" applyFill="1" applyBorder="1" applyAlignment="1">
      <alignment horizontal="center" vertical="center" textRotation="255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6" fillId="0" borderId="56" xfId="1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専門教育科目（工学基礎）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累積グラフ!$D$84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累積グラフ!$B$85:$B$92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累積グラフ!$D$85:$D$92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A4C-96C9-52E6B35F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7552"/>
        <c:axId val="-1196045920"/>
      </c:barChart>
      <c:catAx>
        <c:axId val="-1196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45920"/>
        <c:crosses val="autoZero"/>
        <c:auto val="1"/>
        <c:lblAlgn val="ctr"/>
        <c:lblOffset val="100"/>
        <c:noMultiLvlLbl val="0"/>
      </c:catAx>
      <c:valAx>
        <c:axId val="-119604592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755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5-44A2-A61D-199C29151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0874112"/>
        <c:axId val="-1190868128"/>
      </c:barChart>
      <c:catAx>
        <c:axId val="-11908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0868128"/>
        <c:crosses val="autoZero"/>
        <c:auto val="1"/>
        <c:lblAlgn val="ctr"/>
        <c:lblOffset val="100"/>
        <c:noMultiLvlLbl val="0"/>
      </c:catAx>
      <c:valAx>
        <c:axId val="-119086812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0874112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専門教育科目（化学工学基礎）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累積グラフ!$D$102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累積グラフ!$B$103:$B$110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累積グラフ!$D$103:$D$110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602-B3F0-6395DC6C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4832"/>
        <c:axId val="-1196050816"/>
      </c:barChart>
      <c:catAx>
        <c:axId val="-11960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50816"/>
        <c:crosses val="autoZero"/>
        <c:auto val="1"/>
        <c:lblAlgn val="ctr"/>
        <c:lblOffset val="100"/>
        <c:noMultiLvlLbl val="0"/>
      </c:catAx>
      <c:valAx>
        <c:axId val="-1196050816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48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専門教育科目（専門基礎</a:t>
            </a:r>
            <a:r>
              <a:rPr lang="en-US" altLang="ja-JP"/>
              <a:t>A</a:t>
            </a:r>
            <a:r>
              <a:rPr lang="ja-JP" altLang="en-US"/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累積グラフ!$D$120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累積グラフ!$B$121:$B$128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累積グラフ!$D$121:$D$128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A-4469-ABE4-7E91935F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4288"/>
        <c:axId val="-1196043744"/>
      </c:barChart>
      <c:catAx>
        <c:axId val="-11960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43744"/>
        <c:crosses val="autoZero"/>
        <c:auto val="1"/>
        <c:lblAlgn val="ctr"/>
        <c:lblOffset val="100"/>
        <c:noMultiLvlLbl val="0"/>
      </c:catAx>
      <c:valAx>
        <c:axId val="-119604374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428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専門教育科目（専門基礎</a:t>
            </a:r>
            <a:r>
              <a:rPr lang="en-US" altLang="ja-JP"/>
              <a:t>B</a:t>
            </a:r>
            <a:r>
              <a:rPr lang="ja-JP" altLang="en-US"/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累積グラフ!$B$139:$B$146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累積グラフ!$D$139:$D$146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6-4C4E-BC59-4F7E7766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3200"/>
        <c:axId val="-1196039392"/>
      </c:barChart>
      <c:catAx>
        <c:axId val="-11960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39392"/>
        <c:crosses val="autoZero"/>
        <c:auto val="1"/>
        <c:lblAlgn val="ctr"/>
        <c:lblOffset val="100"/>
        <c:noMultiLvlLbl val="0"/>
      </c:catAx>
      <c:valAx>
        <c:axId val="-1196039392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320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累積グラフ!$D$156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累積グラフ!$B$157:$B$164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累積グラフ!$D$157:$D$164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B-4CF6-89D6-CA16ABEBB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2656"/>
        <c:axId val="-1196053536"/>
      </c:barChart>
      <c:catAx>
        <c:axId val="-11960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53536"/>
        <c:crosses val="autoZero"/>
        <c:auto val="1"/>
        <c:lblAlgn val="ctr"/>
        <c:lblOffset val="100"/>
        <c:noMultiLvlLbl val="0"/>
      </c:catAx>
      <c:valAx>
        <c:axId val="-119605353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26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累積グラフ!$B$178:$B$185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累積グラフ!$D$178:$D$185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0-4467-B4FE-84F335496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2112"/>
        <c:axId val="-1196041568"/>
      </c:barChart>
      <c:catAx>
        <c:axId val="-11960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41568"/>
        <c:crosses val="autoZero"/>
        <c:auto val="1"/>
        <c:lblAlgn val="ctr"/>
        <c:lblOffset val="100"/>
        <c:noMultiLvlLbl val="0"/>
      </c:catAx>
      <c:valAx>
        <c:axId val="-1196041568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211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累積グラフ!$D$209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累積グラフ!$B$210:$B$217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累積グラフ!$D$210:$D$217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2-4905-A78B-E4A78B99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41024"/>
        <c:axId val="-1196040480"/>
      </c:barChart>
      <c:catAx>
        <c:axId val="-11960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40480"/>
        <c:crosses val="autoZero"/>
        <c:auto val="1"/>
        <c:lblAlgn val="ctr"/>
        <c:lblOffset val="100"/>
        <c:noMultiLvlLbl val="0"/>
      </c:catAx>
      <c:valAx>
        <c:axId val="-119604048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4102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DFB-B18D-CBB32F3CD5B2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DFB-B18D-CBB32F3CD5B2}"/>
            </c:ext>
          </c:extLst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val>
            <c:numRef>
              <c:f>累積グラフ!$H$6:$H$13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C-4DFB-B18D-CBB32F3CD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39936"/>
        <c:axId val="-1196054624"/>
      </c:barChart>
      <c:catAx>
        <c:axId val="-11960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54624"/>
        <c:crosses val="autoZero"/>
        <c:auto val="1"/>
        <c:lblAlgn val="ctr"/>
        <c:lblOffset val="100"/>
        <c:noMultiLvlLbl val="0"/>
      </c:catAx>
      <c:valAx>
        <c:axId val="-1196054624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3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8-4293-93B1-7B2D7AB40A36}"/>
            </c:ext>
          </c:extLst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8-4293-93B1-7B2D7AB40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6052992"/>
        <c:axId val="-1196051904"/>
      </c:barChart>
      <c:catAx>
        <c:axId val="-11960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196051904"/>
        <c:crosses val="autoZero"/>
        <c:auto val="1"/>
        <c:lblAlgn val="ctr"/>
        <c:lblOffset val="100"/>
        <c:noMultiLvlLbl val="0"/>
      </c:catAx>
      <c:valAx>
        <c:axId val="-1196051904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196052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285750</xdr:rowOff>
        </xdr:from>
        <xdr:to>
          <xdr:col>11</xdr:col>
          <xdr:colOff>123825</xdr:colOff>
          <xdr:row>2</xdr:row>
          <xdr:rowOff>209550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9</xdr:col>
          <xdr:colOff>114300</xdr:colOff>
          <xdr:row>3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81</xdr:row>
      <xdr:rowOff>152400</xdr:rowOff>
    </xdr:from>
    <xdr:to>
      <xdr:col>14</xdr:col>
      <xdr:colOff>85725</xdr:colOff>
      <xdr:row>97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99</xdr:row>
      <xdr:rowOff>161925</xdr:rowOff>
    </xdr:from>
    <xdr:to>
      <xdr:col>14</xdr:col>
      <xdr:colOff>95250</xdr:colOff>
      <xdr:row>115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117</xdr:row>
      <xdr:rowOff>152400</xdr:rowOff>
    </xdr:from>
    <xdr:to>
      <xdr:col>14</xdr:col>
      <xdr:colOff>104775</xdr:colOff>
      <xdr:row>133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135</xdr:row>
      <xdr:rowOff>152400</xdr:rowOff>
    </xdr:from>
    <xdr:to>
      <xdr:col>14</xdr:col>
      <xdr:colOff>104775</xdr:colOff>
      <xdr:row>151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153</xdr:row>
      <xdr:rowOff>171450</xdr:rowOff>
    </xdr:from>
    <xdr:to>
      <xdr:col>14</xdr:col>
      <xdr:colOff>104775</xdr:colOff>
      <xdr:row>169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175</xdr:row>
      <xdr:rowOff>0</xdr:rowOff>
    </xdr:from>
    <xdr:to>
      <xdr:col>14</xdr:col>
      <xdr:colOff>95250</xdr:colOff>
      <xdr:row>199</xdr:row>
      <xdr:rowOff>133350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207</xdr:row>
      <xdr:rowOff>9525</xdr:rowOff>
    </xdr:from>
    <xdr:to>
      <xdr:col>14</xdr:col>
      <xdr:colOff>85725</xdr:colOff>
      <xdr:row>222</xdr:row>
      <xdr:rowOff>133350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438150</xdr:colOff>
      <xdr:row>63</xdr:row>
      <xdr:rowOff>133350</xdr:rowOff>
    </xdr:from>
    <xdr:to>
      <xdr:col>14</xdr:col>
      <xdr:colOff>66675</xdr:colOff>
      <xdr:row>79</xdr:row>
      <xdr:rowOff>66675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topLeftCell="A4" zoomScale="115" zoomScaleNormal="100" zoomScaleSheetLayoutView="115" workbookViewId="0">
      <selection activeCell="H7" sqref="H7"/>
    </sheetView>
  </sheetViews>
  <sheetFormatPr defaultColWidth="9" defaultRowHeight="13.5" x14ac:dyDescent="0.15"/>
  <cols>
    <col min="1" max="16384" width="9" style="206"/>
  </cols>
  <sheetData>
    <row r="12" spans="2:2" ht="32.25" x14ac:dyDescent="0.15">
      <c r="B12" s="205" t="s">
        <v>153</v>
      </c>
    </row>
    <row r="31" spans="2:2" ht="39.75" customHeight="1" x14ac:dyDescent="0.15">
      <c r="B31" s="207" t="s">
        <v>294</v>
      </c>
    </row>
    <row r="32" spans="2:2" ht="39.75" customHeight="1" x14ac:dyDescent="0.15">
      <c r="B32" s="207" t="s">
        <v>295</v>
      </c>
    </row>
    <row r="33" spans="2:2" ht="39.75" customHeight="1" x14ac:dyDescent="0.15">
      <c r="B33" s="207" t="s">
        <v>154</v>
      </c>
    </row>
    <row r="34" spans="2:2" ht="39.75" customHeight="1" x14ac:dyDescent="0.15">
      <c r="B34" s="207" t="s">
        <v>155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H7" sqref="H7"/>
    </sheetView>
  </sheetViews>
  <sheetFormatPr defaultRowHeight="13.5" x14ac:dyDescent="0.15"/>
  <cols>
    <col min="1" max="1" width="9" style="210"/>
    <col min="2" max="2" width="5.625" style="210" customWidth="1"/>
    <col min="3" max="12" width="9" style="210"/>
    <col min="13" max="18" width="0" style="210" hidden="1" customWidth="1"/>
    <col min="19" max="21" width="9" style="210"/>
    <col min="22" max="22" width="4.375" style="210" customWidth="1"/>
    <col min="23" max="263" width="9" style="210"/>
    <col min="264" max="264" width="9.25" style="210" bestFit="1" customWidth="1"/>
    <col min="265" max="270" width="9" style="210"/>
    <col min="271" max="276" width="0" style="210" hidden="1" customWidth="1"/>
    <col min="277" max="519" width="9" style="210"/>
    <col min="520" max="520" width="9.25" style="210" bestFit="1" customWidth="1"/>
    <col min="521" max="526" width="9" style="210"/>
    <col min="527" max="532" width="0" style="210" hidden="1" customWidth="1"/>
    <col min="533" max="775" width="9" style="210"/>
    <col min="776" max="776" width="9.25" style="210" bestFit="1" customWidth="1"/>
    <col min="777" max="782" width="9" style="210"/>
    <col min="783" max="788" width="0" style="210" hidden="1" customWidth="1"/>
    <col min="789" max="1031" width="9" style="210"/>
    <col min="1032" max="1032" width="9.25" style="210" bestFit="1" customWidth="1"/>
    <col min="1033" max="1038" width="9" style="210"/>
    <col min="1039" max="1044" width="0" style="210" hidden="1" customWidth="1"/>
    <col min="1045" max="1287" width="9" style="210"/>
    <col min="1288" max="1288" width="9.25" style="210" bestFit="1" customWidth="1"/>
    <col min="1289" max="1294" width="9" style="210"/>
    <col min="1295" max="1300" width="0" style="210" hidden="1" customWidth="1"/>
    <col min="1301" max="1543" width="9" style="210"/>
    <col min="1544" max="1544" width="9.25" style="210" bestFit="1" customWidth="1"/>
    <col min="1545" max="1550" width="9" style="210"/>
    <col min="1551" max="1556" width="0" style="210" hidden="1" customWidth="1"/>
    <col min="1557" max="1799" width="9" style="210"/>
    <col min="1800" max="1800" width="9.25" style="210" bestFit="1" customWidth="1"/>
    <col min="1801" max="1806" width="9" style="210"/>
    <col min="1807" max="1812" width="0" style="210" hidden="1" customWidth="1"/>
    <col min="1813" max="2055" width="9" style="210"/>
    <col min="2056" max="2056" width="9.25" style="210" bestFit="1" customWidth="1"/>
    <col min="2057" max="2062" width="9" style="210"/>
    <col min="2063" max="2068" width="0" style="210" hidden="1" customWidth="1"/>
    <col min="2069" max="2311" width="9" style="210"/>
    <col min="2312" max="2312" width="9.25" style="210" bestFit="1" customWidth="1"/>
    <col min="2313" max="2318" width="9" style="210"/>
    <col min="2319" max="2324" width="0" style="210" hidden="1" customWidth="1"/>
    <col min="2325" max="2567" width="9" style="210"/>
    <col min="2568" max="2568" width="9.25" style="210" bestFit="1" customWidth="1"/>
    <col min="2569" max="2574" width="9" style="210"/>
    <col min="2575" max="2580" width="0" style="210" hidden="1" customWidth="1"/>
    <col min="2581" max="2823" width="9" style="210"/>
    <col min="2824" max="2824" width="9.25" style="210" bestFit="1" customWidth="1"/>
    <col min="2825" max="2830" width="9" style="210"/>
    <col min="2831" max="2836" width="0" style="210" hidden="1" customWidth="1"/>
    <col min="2837" max="3079" width="9" style="210"/>
    <col min="3080" max="3080" width="9.25" style="210" bestFit="1" customWidth="1"/>
    <col min="3081" max="3086" width="9" style="210"/>
    <col min="3087" max="3092" width="0" style="210" hidden="1" customWidth="1"/>
    <col min="3093" max="3335" width="9" style="210"/>
    <col min="3336" max="3336" width="9.25" style="210" bestFit="1" customWidth="1"/>
    <col min="3337" max="3342" width="9" style="210"/>
    <col min="3343" max="3348" width="0" style="210" hidden="1" customWidth="1"/>
    <col min="3349" max="3591" width="9" style="210"/>
    <col min="3592" max="3592" width="9.25" style="210" bestFit="1" customWidth="1"/>
    <col min="3593" max="3598" width="9" style="210"/>
    <col min="3599" max="3604" width="0" style="210" hidden="1" customWidth="1"/>
    <col min="3605" max="3847" width="9" style="210"/>
    <col min="3848" max="3848" width="9.25" style="210" bestFit="1" customWidth="1"/>
    <col min="3849" max="3854" width="9" style="210"/>
    <col min="3855" max="3860" width="0" style="210" hidden="1" customWidth="1"/>
    <col min="3861" max="4103" width="9" style="210"/>
    <col min="4104" max="4104" width="9.25" style="210" bestFit="1" customWidth="1"/>
    <col min="4105" max="4110" width="9" style="210"/>
    <col min="4111" max="4116" width="0" style="210" hidden="1" customWidth="1"/>
    <col min="4117" max="4359" width="9" style="210"/>
    <col min="4360" max="4360" width="9.25" style="210" bestFit="1" customWidth="1"/>
    <col min="4361" max="4366" width="9" style="210"/>
    <col min="4367" max="4372" width="0" style="210" hidden="1" customWidth="1"/>
    <col min="4373" max="4615" width="9" style="210"/>
    <col min="4616" max="4616" width="9.25" style="210" bestFit="1" customWidth="1"/>
    <col min="4617" max="4622" width="9" style="210"/>
    <col min="4623" max="4628" width="0" style="210" hidden="1" customWidth="1"/>
    <col min="4629" max="4871" width="9" style="210"/>
    <col min="4872" max="4872" width="9.25" style="210" bestFit="1" customWidth="1"/>
    <col min="4873" max="4878" width="9" style="210"/>
    <col min="4879" max="4884" width="0" style="210" hidden="1" customWidth="1"/>
    <col min="4885" max="5127" width="9" style="210"/>
    <col min="5128" max="5128" width="9.25" style="210" bestFit="1" customWidth="1"/>
    <col min="5129" max="5134" width="9" style="210"/>
    <col min="5135" max="5140" width="0" style="210" hidden="1" customWidth="1"/>
    <col min="5141" max="5383" width="9" style="210"/>
    <col min="5384" max="5384" width="9.25" style="210" bestFit="1" customWidth="1"/>
    <col min="5385" max="5390" width="9" style="210"/>
    <col min="5391" max="5396" width="0" style="210" hidden="1" customWidth="1"/>
    <col min="5397" max="5639" width="9" style="210"/>
    <col min="5640" max="5640" width="9.25" style="210" bestFit="1" customWidth="1"/>
    <col min="5641" max="5646" width="9" style="210"/>
    <col min="5647" max="5652" width="0" style="210" hidden="1" customWidth="1"/>
    <col min="5653" max="5895" width="9" style="210"/>
    <col min="5896" max="5896" width="9.25" style="210" bestFit="1" customWidth="1"/>
    <col min="5897" max="5902" width="9" style="210"/>
    <col min="5903" max="5908" width="0" style="210" hidden="1" customWidth="1"/>
    <col min="5909" max="6151" width="9" style="210"/>
    <col min="6152" max="6152" width="9.25" style="210" bestFit="1" customWidth="1"/>
    <col min="6153" max="6158" width="9" style="210"/>
    <col min="6159" max="6164" width="0" style="210" hidden="1" customWidth="1"/>
    <col min="6165" max="6407" width="9" style="210"/>
    <col min="6408" max="6408" width="9.25" style="210" bestFit="1" customWidth="1"/>
    <col min="6409" max="6414" width="9" style="210"/>
    <col min="6415" max="6420" width="0" style="210" hidden="1" customWidth="1"/>
    <col min="6421" max="6663" width="9" style="210"/>
    <col min="6664" max="6664" width="9.25" style="210" bestFit="1" customWidth="1"/>
    <col min="6665" max="6670" width="9" style="210"/>
    <col min="6671" max="6676" width="0" style="210" hidden="1" customWidth="1"/>
    <col min="6677" max="6919" width="9" style="210"/>
    <col min="6920" max="6920" width="9.25" style="210" bestFit="1" customWidth="1"/>
    <col min="6921" max="6926" width="9" style="210"/>
    <col min="6927" max="6932" width="0" style="210" hidden="1" customWidth="1"/>
    <col min="6933" max="7175" width="9" style="210"/>
    <col min="7176" max="7176" width="9.25" style="210" bestFit="1" customWidth="1"/>
    <col min="7177" max="7182" width="9" style="210"/>
    <col min="7183" max="7188" width="0" style="210" hidden="1" customWidth="1"/>
    <col min="7189" max="7431" width="9" style="210"/>
    <col min="7432" max="7432" width="9.25" style="210" bestFit="1" customWidth="1"/>
    <col min="7433" max="7438" width="9" style="210"/>
    <col min="7439" max="7444" width="0" style="210" hidden="1" customWidth="1"/>
    <col min="7445" max="7687" width="9" style="210"/>
    <col min="7688" max="7688" width="9.25" style="210" bestFit="1" customWidth="1"/>
    <col min="7689" max="7694" width="9" style="210"/>
    <col min="7695" max="7700" width="0" style="210" hidden="1" customWidth="1"/>
    <col min="7701" max="7943" width="9" style="210"/>
    <col min="7944" max="7944" width="9.25" style="210" bestFit="1" customWidth="1"/>
    <col min="7945" max="7950" width="9" style="210"/>
    <col min="7951" max="7956" width="0" style="210" hidden="1" customWidth="1"/>
    <col min="7957" max="8199" width="9" style="210"/>
    <col min="8200" max="8200" width="9.25" style="210" bestFit="1" customWidth="1"/>
    <col min="8201" max="8206" width="9" style="210"/>
    <col min="8207" max="8212" width="0" style="210" hidden="1" customWidth="1"/>
    <col min="8213" max="8455" width="9" style="210"/>
    <col min="8456" max="8456" width="9.25" style="210" bestFit="1" customWidth="1"/>
    <col min="8457" max="8462" width="9" style="210"/>
    <col min="8463" max="8468" width="0" style="210" hidden="1" customWidth="1"/>
    <col min="8469" max="8711" width="9" style="210"/>
    <col min="8712" max="8712" width="9.25" style="210" bestFit="1" customWidth="1"/>
    <col min="8713" max="8718" width="9" style="210"/>
    <col min="8719" max="8724" width="0" style="210" hidden="1" customWidth="1"/>
    <col min="8725" max="8967" width="9" style="210"/>
    <col min="8968" max="8968" width="9.25" style="210" bestFit="1" customWidth="1"/>
    <col min="8969" max="8974" width="9" style="210"/>
    <col min="8975" max="8980" width="0" style="210" hidden="1" customWidth="1"/>
    <col min="8981" max="9223" width="9" style="210"/>
    <col min="9224" max="9224" width="9.25" style="210" bestFit="1" customWidth="1"/>
    <col min="9225" max="9230" width="9" style="210"/>
    <col min="9231" max="9236" width="0" style="210" hidden="1" customWidth="1"/>
    <col min="9237" max="9479" width="9" style="210"/>
    <col min="9480" max="9480" width="9.25" style="210" bestFit="1" customWidth="1"/>
    <col min="9481" max="9486" width="9" style="210"/>
    <col min="9487" max="9492" width="0" style="210" hidden="1" customWidth="1"/>
    <col min="9493" max="9735" width="9" style="210"/>
    <col min="9736" max="9736" width="9.25" style="210" bestFit="1" customWidth="1"/>
    <col min="9737" max="9742" width="9" style="210"/>
    <col min="9743" max="9748" width="0" style="210" hidden="1" customWidth="1"/>
    <col min="9749" max="9991" width="9" style="210"/>
    <col min="9992" max="9992" width="9.25" style="210" bestFit="1" customWidth="1"/>
    <col min="9993" max="9998" width="9" style="210"/>
    <col min="9999" max="10004" width="0" style="210" hidden="1" customWidth="1"/>
    <col min="10005" max="10247" width="9" style="210"/>
    <col min="10248" max="10248" width="9.25" style="210" bestFit="1" customWidth="1"/>
    <col min="10249" max="10254" width="9" style="210"/>
    <col min="10255" max="10260" width="0" style="210" hidden="1" customWidth="1"/>
    <col min="10261" max="10503" width="9" style="210"/>
    <col min="10504" max="10504" width="9.25" style="210" bestFit="1" customWidth="1"/>
    <col min="10505" max="10510" width="9" style="210"/>
    <col min="10511" max="10516" width="0" style="210" hidden="1" customWidth="1"/>
    <col min="10517" max="10759" width="9" style="210"/>
    <col min="10760" max="10760" width="9.25" style="210" bestFit="1" customWidth="1"/>
    <col min="10761" max="10766" width="9" style="210"/>
    <col min="10767" max="10772" width="0" style="210" hidden="1" customWidth="1"/>
    <col min="10773" max="11015" width="9" style="210"/>
    <col min="11016" max="11016" width="9.25" style="210" bestFit="1" customWidth="1"/>
    <col min="11017" max="11022" width="9" style="210"/>
    <col min="11023" max="11028" width="0" style="210" hidden="1" customWidth="1"/>
    <col min="11029" max="11271" width="9" style="210"/>
    <col min="11272" max="11272" width="9.25" style="210" bestFit="1" customWidth="1"/>
    <col min="11273" max="11278" width="9" style="210"/>
    <col min="11279" max="11284" width="0" style="210" hidden="1" customWidth="1"/>
    <col min="11285" max="11527" width="9" style="210"/>
    <col min="11528" max="11528" width="9.25" style="210" bestFit="1" customWidth="1"/>
    <col min="11529" max="11534" width="9" style="210"/>
    <col min="11535" max="11540" width="0" style="210" hidden="1" customWidth="1"/>
    <col min="11541" max="11783" width="9" style="210"/>
    <col min="11784" max="11784" width="9.25" style="210" bestFit="1" customWidth="1"/>
    <col min="11785" max="11790" width="9" style="210"/>
    <col min="11791" max="11796" width="0" style="210" hidden="1" customWidth="1"/>
    <col min="11797" max="12039" width="9" style="210"/>
    <col min="12040" max="12040" width="9.25" style="210" bestFit="1" customWidth="1"/>
    <col min="12041" max="12046" width="9" style="210"/>
    <col min="12047" max="12052" width="0" style="210" hidden="1" customWidth="1"/>
    <col min="12053" max="12295" width="9" style="210"/>
    <col min="12296" max="12296" width="9.25" style="210" bestFit="1" customWidth="1"/>
    <col min="12297" max="12302" width="9" style="210"/>
    <col min="12303" max="12308" width="0" style="210" hidden="1" customWidth="1"/>
    <col min="12309" max="12551" width="9" style="210"/>
    <col min="12552" max="12552" width="9.25" style="210" bestFit="1" customWidth="1"/>
    <col min="12553" max="12558" width="9" style="210"/>
    <col min="12559" max="12564" width="0" style="210" hidden="1" customWidth="1"/>
    <col min="12565" max="12807" width="9" style="210"/>
    <col min="12808" max="12808" width="9.25" style="210" bestFit="1" customWidth="1"/>
    <col min="12809" max="12814" width="9" style="210"/>
    <col min="12815" max="12820" width="0" style="210" hidden="1" customWidth="1"/>
    <col min="12821" max="13063" width="9" style="210"/>
    <col min="13064" max="13064" width="9.25" style="210" bestFit="1" customWidth="1"/>
    <col min="13065" max="13070" width="9" style="210"/>
    <col min="13071" max="13076" width="0" style="210" hidden="1" customWidth="1"/>
    <col min="13077" max="13319" width="9" style="210"/>
    <col min="13320" max="13320" width="9.25" style="210" bestFit="1" customWidth="1"/>
    <col min="13321" max="13326" width="9" style="210"/>
    <col min="13327" max="13332" width="0" style="210" hidden="1" customWidth="1"/>
    <col min="13333" max="13575" width="9" style="210"/>
    <col min="13576" max="13576" width="9.25" style="210" bestFit="1" customWidth="1"/>
    <col min="13577" max="13582" width="9" style="210"/>
    <col min="13583" max="13588" width="0" style="210" hidden="1" customWidth="1"/>
    <col min="13589" max="13831" width="9" style="210"/>
    <col min="13832" max="13832" width="9.25" style="210" bestFit="1" customWidth="1"/>
    <col min="13833" max="13838" width="9" style="210"/>
    <col min="13839" max="13844" width="0" style="210" hidden="1" customWidth="1"/>
    <col min="13845" max="14087" width="9" style="210"/>
    <col min="14088" max="14088" width="9.25" style="210" bestFit="1" customWidth="1"/>
    <col min="14089" max="14094" width="9" style="210"/>
    <col min="14095" max="14100" width="0" style="210" hidden="1" customWidth="1"/>
    <col min="14101" max="14343" width="9" style="210"/>
    <col min="14344" max="14344" width="9.25" style="210" bestFit="1" customWidth="1"/>
    <col min="14345" max="14350" width="9" style="210"/>
    <col min="14351" max="14356" width="0" style="210" hidden="1" customWidth="1"/>
    <col min="14357" max="14599" width="9" style="210"/>
    <col min="14600" max="14600" width="9.25" style="210" bestFit="1" customWidth="1"/>
    <col min="14601" max="14606" width="9" style="210"/>
    <col min="14607" max="14612" width="0" style="210" hidden="1" customWidth="1"/>
    <col min="14613" max="14855" width="9" style="210"/>
    <col min="14856" max="14856" width="9.25" style="210" bestFit="1" customWidth="1"/>
    <col min="14857" max="14862" width="9" style="210"/>
    <col min="14863" max="14868" width="0" style="210" hidden="1" customWidth="1"/>
    <col min="14869" max="15111" width="9" style="210"/>
    <col min="15112" max="15112" width="9.25" style="210" bestFit="1" customWidth="1"/>
    <col min="15113" max="15118" width="9" style="210"/>
    <col min="15119" max="15124" width="0" style="210" hidden="1" customWidth="1"/>
    <col min="15125" max="15367" width="9" style="210"/>
    <col min="15368" max="15368" width="9.25" style="210" bestFit="1" customWidth="1"/>
    <col min="15369" max="15374" width="9" style="210"/>
    <col min="15375" max="15380" width="0" style="210" hidden="1" customWidth="1"/>
    <col min="15381" max="15623" width="9" style="210"/>
    <col min="15624" max="15624" width="9.25" style="210" bestFit="1" customWidth="1"/>
    <col min="15625" max="15630" width="9" style="210"/>
    <col min="15631" max="15636" width="0" style="210" hidden="1" customWidth="1"/>
    <col min="15637" max="15879" width="9" style="210"/>
    <col min="15880" max="15880" width="9.25" style="210" bestFit="1" customWidth="1"/>
    <col min="15881" max="15886" width="9" style="210"/>
    <col min="15887" max="15892" width="0" style="210" hidden="1" customWidth="1"/>
    <col min="15893" max="16135" width="9" style="210"/>
    <col min="16136" max="16136" width="9.25" style="210" bestFit="1" customWidth="1"/>
    <col min="16137" max="16142" width="9" style="210"/>
    <col min="16143" max="16148" width="0" style="210" hidden="1" customWidth="1"/>
    <col min="16149" max="16384" width="9" style="210"/>
  </cols>
  <sheetData>
    <row r="2" spans="2:23" ht="18.75" x14ac:dyDescent="0.15">
      <c r="B2" s="208" t="s">
        <v>156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2:23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2:23" ht="14.25" x14ac:dyDescent="0.15">
      <c r="B4" s="211"/>
      <c r="C4" s="212"/>
      <c r="D4" s="211"/>
      <c r="E4" s="211"/>
      <c r="F4" s="211"/>
      <c r="G4" s="211"/>
      <c r="I4" s="211"/>
      <c r="J4" s="213" t="s">
        <v>157</v>
      </c>
      <c r="K4" s="318"/>
      <c r="L4" s="318"/>
      <c r="M4" s="214"/>
      <c r="N4" s="214"/>
      <c r="O4" s="214"/>
      <c r="P4" s="214"/>
      <c r="Q4" s="214"/>
      <c r="R4" s="214"/>
      <c r="S4" s="215" t="s">
        <v>158</v>
      </c>
      <c r="T4" s="319"/>
      <c r="U4" s="319"/>
      <c r="V4" s="209"/>
      <c r="W4" s="209"/>
    </row>
    <row r="5" spans="2:23" x14ac:dyDescent="0.15">
      <c r="B5" s="211"/>
      <c r="C5" s="211"/>
      <c r="D5" s="211"/>
      <c r="E5" s="211"/>
      <c r="F5" s="211"/>
      <c r="G5" s="211"/>
      <c r="H5" s="211"/>
      <c r="I5" s="211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</row>
    <row r="6" spans="2:23" x14ac:dyDescent="0.15">
      <c r="B6" s="211" t="s">
        <v>159</v>
      </c>
      <c r="C6" s="211"/>
      <c r="D6" s="211"/>
      <c r="E6" s="211"/>
      <c r="F6" s="211"/>
      <c r="G6" s="211"/>
      <c r="H6" s="211"/>
      <c r="I6" s="211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2:23" x14ac:dyDescent="0.15">
      <c r="B7" s="211"/>
      <c r="C7" s="211" t="s">
        <v>160</v>
      </c>
      <c r="D7" s="211"/>
      <c r="E7" s="211"/>
      <c r="F7" s="211"/>
      <c r="G7" s="211"/>
      <c r="H7" s="211"/>
      <c r="I7" s="211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2:23" x14ac:dyDescent="0.15">
      <c r="B8" s="211"/>
      <c r="C8" s="211"/>
      <c r="D8" s="211"/>
      <c r="E8" s="211"/>
      <c r="F8" s="211"/>
      <c r="G8" s="211"/>
      <c r="H8" s="211"/>
      <c r="I8" s="211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2:23" x14ac:dyDescent="0.15">
      <c r="B9" s="211"/>
      <c r="C9" s="216"/>
      <c r="D9" s="211"/>
      <c r="E9" s="211"/>
      <c r="F9" s="211"/>
      <c r="G9" s="211"/>
      <c r="H9" s="211"/>
      <c r="I9" s="211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2:23" ht="30" customHeight="1" x14ac:dyDescent="0.15">
      <c r="B10" s="217"/>
      <c r="C10" s="320" t="s">
        <v>161</v>
      </c>
      <c r="D10" s="321"/>
      <c r="E10" s="321"/>
      <c r="F10" s="322"/>
      <c r="G10" s="218" t="s">
        <v>162</v>
      </c>
      <c r="H10" s="218" t="s">
        <v>163</v>
      </c>
      <c r="I10" s="218" t="s">
        <v>164</v>
      </c>
      <c r="J10" s="218" t="s">
        <v>165</v>
      </c>
      <c r="K10" s="218" t="s">
        <v>166</v>
      </c>
      <c r="L10" s="218" t="s">
        <v>167</v>
      </c>
      <c r="M10" s="218" t="s">
        <v>164</v>
      </c>
      <c r="N10" s="218" t="s">
        <v>165</v>
      </c>
      <c r="O10" s="218" t="s">
        <v>166</v>
      </c>
      <c r="P10" s="218" t="s">
        <v>167</v>
      </c>
      <c r="Q10" s="218" t="s">
        <v>166</v>
      </c>
      <c r="R10" s="218" t="s">
        <v>167</v>
      </c>
      <c r="S10" s="218" t="s">
        <v>284</v>
      </c>
      <c r="T10" s="218" t="s">
        <v>285</v>
      </c>
      <c r="U10" s="219" t="s">
        <v>168</v>
      </c>
      <c r="V10" s="209"/>
      <c r="W10" s="209"/>
    </row>
    <row r="11" spans="2:23" ht="45.75" customHeight="1" x14ac:dyDescent="0.15">
      <c r="B11" s="219">
        <v>1</v>
      </c>
      <c r="C11" s="317" t="s">
        <v>169</v>
      </c>
      <c r="D11" s="317"/>
      <c r="E11" s="317"/>
      <c r="F11" s="317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09"/>
      <c r="W11" s="209"/>
    </row>
    <row r="12" spans="2:23" ht="45.75" customHeight="1" x14ac:dyDescent="0.15">
      <c r="B12" s="219">
        <v>2</v>
      </c>
      <c r="C12" s="317" t="s">
        <v>170</v>
      </c>
      <c r="D12" s="317"/>
      <c r="E12" s="317"/>
      <c r="F12" s="317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09"/>
      <c r="W12" s="209"/>
    </row>
    <row r="13" spans="2:23" ht="45.75" customHeight="1" x14ac:dyDescent="0.15">
      <c r="B13" s="219">
        <v>3</v>
      </c>
      <c r="C13" s="317" t="s">
        <v>171</v>
      </c>
      <c r="D13" s="317"/>
      <c r="E13" s="317"/>
      <c r="F13" s="317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09"/>
      <c r="W13" s="209"/>
    </row>
    <row r="14" spans="2:23" ht="45.75" customHeight="1" x14ac:dyDescent="0.15">
      <c r="B14" s="219">
        <v>4</v>
      </c>
      <c r="C14" s="317" t="s">
        <v>172</v>
      </c>
      <c r="D14" s="317"/>
      <c r="E14" s="317"/>
      <c r="F14" s="317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09"/>
      <c r="W14" s="209"/>
    </row>
    <row r="15" spans="2:23" ht="45.75" customHeight="1" x14ac:dyDescent="0.15">
      <c r="B15" s="219">
        <v>5</v>
      </c>
      <c r="C15" s="317" t="s">
        <v>173</v>
      </c>
      <c r="D15" s="317"/>
      <c r="E15" s="317"/>
      <c r="F15" s="317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09"/>
      <c r="W15" s="209"/>
    </row>
    <row r="16" spans="2:23" ht="45.75" customHeight="1" x14ac:dyDescent="0.15">
      <c r="B16" s="219">
        <v>6</v>
      </c>
      <c r="C16" s="317" t="s">
        <v>174</v>
      </c>
      <c r="D16" s="317"/>
      <c r="E16" s="317"/>
      <c r="F16" s="317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09"/>
      <c r="W16" s="209"/>
    </row>
    <row r="17" spans="2:23" ht="45.75" customHeight="1" x14ac:dyDescent="0.15">
      <c r="B17" s="219">
        <v>7</v>
      </c>
      <c r="C17" s="317" t="s">
        <v>175</v>
      </c>
      <c r="D17" s="317"/>
      <c r="E17" s="317"/>
      <c r="F17" s="317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09"/>
      <c r="W17" s="209"/>
    </row>
    <row r="18" spans="2:23" ht="45.75" customHeight="1" x14ac:dyDescent="0.15">
      <c r="B18" s="219">
        <v>8</v>
      </c>
      <c r="C18" s="317" t="s">
        <v>176</v>
      </c>
      <c r="D18" s="317"/>
      <c r="E18" s="317"/>
      <c r="F18" s="317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09"/>
      <c r="W18" s="209"/>
    </row>
    <row r="19" spans="2:23" ht="45.75" customHeight="1" x14ac:dyDescent="0.15">
      <c r="B19" s="219">
        <v>9</v>
      </c>
      <c r="C19" s="317" t="s">
        <v>177</v>
      </c>
      <c r="D19" s="317"/>
      <c r="E19" s="317"/>
      <c r="F19" s="317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09"/>
      <c r="W19" s="209"/>
    </row>
    <row r="20" spans="2:23" ht="45.75" customHeight="1" x14ac:dyDescent="0.15">
      <c r="B20" s="219">
        <v>10</v>
      </c>
      <c r="C20" s="317"/>
      <c r="D20" s="317"/>
      <c r="E20" s="317"/>
      <c r="F20" s="317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09"/>
      <c r="W20" s="209"/>
    </row>
    <row r="21" spans="2:23" ht="45.75" customHeight="1" x14ac:dyDescent="0.15">
      <c r="B21" s="219">
        <v>11</v>
      </c>
      <c r="C21" s="317"/>
      <c r="D21" s="317"/>
      <c r="E21" s="317"/>
      <c r="F21" s="317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09"/>
      <c r="W21" s="209"/>
    </row>
    <row r="22" spans="2:23" ht="45.75" customHeight="1" x14ac:dyDescent="0.15">
      <c r="B22" s="219">
        <v>12</v>
      </c>
      <c r="C22" s="317"/>
      <c r="D22" s="317"/>
      <c r="E22" s="317"/>
      <c r="F22" s="317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09"/>
      <c r="W22" s="209"/>
    </row>
    <row r="23" spans="2:23" ht="13.5" customHeight="1" x14ac:dyDescent="0.15">
      <c r="B23" s="211"/>
      <c r="C23" s="211"/>
      <c r="D23" s="211"/>
      <c r="E23" s="211"/>
      <c r="F23" s="211"/>
      <c r="G23" s="211"/>
      <c r="H23" s="211"/>
      <c r="I23" s="211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2:23" x14ac:dyDescent="0.15">
      <c r="B24" s="211"/>
      <c r="C24" s="211"/>
      <c r="D24" s="211"/>
      <c r="E24" s="211"/>
      <c r="F24" s="211"/>
      <c r="G24" s="211"/>
      <c r="H24" s="211"/>
      <c r="I24" s="211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</row>
    <row r="25" spans="2:23" x14ac:dyDescent="0.15">
      <c r="B25" s="221"/>
      <c r="C25" s="221"/>
      <c r="D25" s="221"/>
      <c r="E25" s="221"/>
      <c r="F25" s="221"/>
      <c r="G25" s="221"/>
      <c r="H25" s="221"/>
      <c r="I25" s="221"/>
    </row>
    <row r="26" spans="2:23" x14ac:dyDescent="0.15">
      <c r="B26" s="221"/>
      <c r="C26" s="221"/>
      <c r="D26" s="221"/>
      <c r="E26" s="221"/>
      <c r="F26" s="221"/>
      <c r="G26" s="221"/>
      <c r="H26" s="221"/>
      <c r="I26" s="221"/>
    </row>
    <row r="27" spans="2:23" x14ac:dyDescent="0.15">
      <c r="B27" s="221"/>
      <c r="C27" s="221"/>
      <c r="D27" s="221"/>
      <c r="E27" s="221"/>
      <c r="F27" s="221"/>
      <c r="G27" s="221"/>
      <c r="H27" s="221"/>
      <c r="I27" s="221"/>
    </row>
  </sheetData>
  <mergeCells count="15">
    <mergeCell ref="C13:F13"/>
    <mergeCell ref="K4:L4"/>
    <mergeCell ref="T4:U4"/>
    <mergeCell ref="C10:F10"/>
    <mergeCell ref="C11:F11"/>
    <mergeCell ref="C12:F12"/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ColWidth="9" defaultRowHeight="13.5" x14ac:dyDescent="0.15"/>
  <cols>
    <col min="1" max="1" width="9" style="210"/>
    <col min="2" max="2" width="5.5" style="210" customWidth="1"/>
    <col min="3" max="12" width="9" style="210"/>
    <col min="13" max="13" width="9" style="210" customWidth="1"/>
    <col min="14" max="14" width="4" style="210" customWidth="1"/>
    <col min="15" max="16384" width="9" style="210"/>
  </cols>
  <sheetData>
    <row r="2" spans="2:13" x14ac:dyDescent="0.15">
      <c r="K2" s="222"/>
      <c r="L2" s="223" t="s">
        <v>178</v>
      </c>
      <c r="M2" s="224" t="s">
        <v>179</v>
      </c>
    </row>
    <row r="3" spans="2:13" ht="18.75" x14ac:dyDescent="0.15">
      <c r="B3" s="225" t="s">
        <v>180</v>
      </c>
    </row>
    <row r="5" spans="2:13" ht="14.25" x14ac:dyDescent="0.15">
      <c r="B5" s="221"/>
      <c r="C5" s="226"/>
      <c r="D5" s="221"/>
      <c r="E5" s="221"/>
      <c r="F5" s="221"/>
      <c r="G5" s="221"/>
      <c r="H5" s="223" t="s">
        <v>157</v>
      </c>
      <c r="I5" s="318"/>
      <c r="J5" s="318"/>
      <c r="K5" s="223" t="s">
        <v>158</v>
      </c>
      <c r="L5" s="318"/>
      <c r="M5" s="318"/>
    </row>
    <row r="6" spans="2:13" x14ac:dyDescent="0.15"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2:13" x14ac:dyDescent="0.15">
      <c r="B7" s="221" t="s">
        <v>159</v>
      </c>
      <c r="C7" s="221"/>
      <c r="D7" s="221"/>
      <c r="E7" s="221"/>
      <c r="F7" s="221"/>
      <c r="G7" s="221"/>
      <c r="H7" s="221"/>
      <c r="I7" s="221"/>
      <c r="J7" s="221"/>
      <c r="K7" s="221"/>
    </row>
    <row r="8" spans="2:13" ht="33.75" customHeight="1" x14ac:dyDescent="0.15">
      <c r="B8" s="227"/>
      <c r="C8" s="323" t="s">
        <v>181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2:13" x14ac:dyDescent="0.15"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2:13" x14ac:dyDescent="0.15"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2:13" x14ac:dyDescent="0.15">
      <c r="B11" s="221" t="s">
        <v>182</v>
      </c>
      <c r="C11" s="221"/>
      <c r="D11" s="221"/>
      <c r="E11" s="221"/>
      <c r="F11" s="221"/>
      <c r="G11" s="221"/>
      <c r="H11" s="221"/>
      <c r="I11" s="221"/>
      <c r="J11" s="221"/>
      <c r="K11" s="221"/>
    </row>
    <row r="12" spans="2:13" x14ac:dyDescent="0.15"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2:13" x14ac:dyDescent="0.15">
      <c r="B13" s="221">
        <v>1</v>
      </c>
      <c r="C13" s="210" t="s">
        <v>183</v>
      </c>
      <c r="J13" s="221"/>
      <c r="K13" s="221"/>
    </row>
    <row r="14" spans="2:13" x14ac:dyDescent="0.15">
      <c r="B14" s="221"/>
      <c r="J14" s="221"/>
      <c r="K14" s="221"/>
    </row>
    <row r="15" spans="2:13" x14ac:dyDescent="0.15">
      <c r="B15" s="221"/>
      <c r="J15" s="221"/>
      <c r="K15" s="221"/>
    </row>
    <row r="16" spans="2:13" x14ac:dyDescent="0.15">
      <c r="B16" s="221"/>
      <c r="J16" s="221"/>
      <c r="K16" s="221"/>
    </row>
    <row r="17" spans="2:11" x14ac:dyDescent="0.15">
      <c r="B17" s="221"/>
      <c r="J17" s="221"/>
      <c r="K17" s="221"/>
    </row>
    <row r="18" spans="2:11" x14ac:dyDescent="0.15">
      <c r="B18" s="221">
        <v>2</v>
      </c>
      <c r="C18" s="221" t="s">
        <v>184</v>
      </c>
      <c r="D18" s="221"/>
      <c r="E18" s="221"/>
      <c r="F18" s="221"/>
      <c r="G18" s="221"/>
      <c r="H18" s="221"/>
      <c r="I18" s="221"/>
      <c r="J18" s="221"/>
      <c r="K18" s="221"/>
    </row>
    <row r="19" spans="2:11" x14ac:dyDescent="0.15"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2:11" x14ac:dyDescent="0.15"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2:11" x14ac:dyDescent="0.15"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2:11" x14ac:dyDescent="0.15"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2:11" x14ac:dyDescent="0.15">
      <c r="B23" s="228">
        <v>3</v>
      </c>
      <c r="C23" s="221" t="s">
        <v>185</v>
      </c>
      <c r="D23" s="221"/>
      <c r="E23" s="221"/>
      <c r="F23" s="221"/>
      <c r="G23" s="221"/>
      <c r="H23" s="221"/>
      <c r="I23" s="221"/>
      <c r="J23" s="221"/>
      <c r="K23" s="221"/>
    </row>
    <row r="24" spans="2:11" x14ac:dyDescent="0.15"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2:11" x14ac:dyDescent="0.15"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1" x14ac:dyDescent="0.15"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2:11" x14ac:dyDescent="0.15"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2:11" x14ac:dyDescent="0.15">
      <c r="B28" s="228">
        <v>4</v>
      </c>
      <c r="C28" s="228" t="s">
        <v>186</v>
      </c>
      <c r="D28" s="221"/>
      <c r="E28" s="221"/>
      <c r="F28" s="221"/>
      <c r="G28" s="221"/>
      <c r="H28" s="221"/>
      <c r="I28" s="221"/>
      <c r="J28" s="221"/>
      <c r="K28" s="221"/>
    </row>
    <row r="29" spans="2:11" x14ac:dyDescent="0.15"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 x14ac:dyDescent="0.15"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2:11" x14ac:dyDescent="0.15"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2:11" x14ac:dyDescent="0.15"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 x14ac:dyDescent="0.15">
      <c r="B33" s="228">
        <v>5</v>
      </c>
      <c r="C33" s="228" t="s">
        <v>187</v>
      </c>
      <c r="D33" s="221"/>
      <c r="E33" s="221"/>
      <c r="F33" s="221"/>
      <c r="G33" s="221"/>
      <c r="H33" s="221"/>
      <c r="I33" s="221"/>
      <c r="J33" s="221"/>
      <c r="K33" s="221"/>
    </row>
    <row r="34" spans="2:11" x14ac:dyDescent="0.15"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2:11" x14ac:dyDescent="0.15"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2:11" x14ac:dyDescent="0.15"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2:11" x14ac:dyDescent="0.15"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2:11" x14ac:dyDescent="0.15">
      <c r="B38" s="228">
        <v>6</v>
      </c>
      <c r="C38" s="228" t="s">
        <v>188</v>
      </c>
      <c r="D38" s="221"/>
      <c r="E38" s="221"/>
      <c r="F38" s="221"/>
      <c r="G38" s="221"/>
      <c r="H38" s="221"/>
      <c r="I38" s="221"/>
      <c r="J38" s="221"/>
      <c r="K38" s="221"/>
    </row>
    <row r="39" spans="2:11" x14ac:dyDescent="0.15"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2:11" x14ac:dyDescent="0.15"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2:11" x14ac:dyDescent="0.15"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2:11" x14ac:dyDescent="0.15"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2:11" x14ac:dyDescent="0.15">
      <c r="B43" s="228">
        <v>7</v>
      </c>
      <c r="C43" s="228" t="s">
        <v>189</v>
      </c>
      <c r="D43" s="221"/>
      <c r="E43" s="221"/>
      <c r="F43" s="221"/>
      <c r="G43" s="221"/>
      <c r="H43" s="221"/>
      <c r="I43" s="221"/>
      <c r="J43" s="221"/>
      <c r="K43" s="221"/>
    </row>
    <row r="44" spans="2:11" x14ac:dyDescent="0.15"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2:11" x14ac:dyDescent="0.15"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2:11" x14ac:dyDescent="0.15"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2:11" x14ac:dyDescent="0.15"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x14ac:dyDescent="0.15">
      <c r="B48" s="228">
        <v>8</v>
      </c>
      <c r="C48" s="228" t="s">
        <v>190</v>
      </c>
      <c r="D48" s="221"/>
      <c r="E48" s="221"/>
      <c r="F48" s="221"/>
      <c r="G48" s="221"/>
      <c r="H48" s="221"/>
      <c r="I48" s="221"/>
      <c r="J48" s="221"/>
      <c r="K48" s="221"/>
    </row>
    <row r="49" spans="2:11" x14ac:dyDescent="0.15"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2:11" x14ac:dyDescent="0.15"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x14ac:dyDescent="0.15"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2:11" x14ac:dyDescent="0.15"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2:11" ht="12" customHeight="1" x14ac:dyDescent="0.15">
      <c r="B53" s="221">
        <v>9</v>
      </c>
      <c r="C53" s="228" t="s">
        <v>191</v>
      </c>
      <c r="D53" s="221"/>
      <c r="E53" s="221"/>
      <c r="F53" s="221"/>
      <c r="G53" s="221"/>
      <c r="H53" s="221"/>
      <c r="I53" s="221"/>
      <c r="J53" s="221"/>
      <c r="K53" s="221"/>
    </row>
    <row r="54" spans="2:11" x14ac:dyDescent="0.15"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2:11" x14ac:dyDescent="0.15"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2:11" x14ac:dyDescent="0.15"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2:11" x14ac:dyDescent="0.15"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2:11" ht="12" customHeight="1" x14ac:dyDescent="0.15">
      <c r="B58" s="221">
        <v>10</v>
      </c>
      <c r="C58" s="228"/>
      <c r="D58" s="221"/>
      <c r="E58" s="221"/>
      <c r="F58" s="221"/>
      <c r="G58" s="221"/>
      <c r="H58" s="221"/>
      <c r="I58" s="221"/>
      <c r="J58" s="221"/>
      <c r="K58" s="221"/>
    </row>
    <row r="59" spans="2:11" x14ac:dyDescent="0.15"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2:11" x14ac:dyDescent="0.15"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2:11" x14ac:dyDescent="0.15"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2:11" x14ac:dyDescent="0.15"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2:11" ht="12" customHeight="1" x14ac:dyDescent="0.15">
      <c r="B63" s="221">
        <v>11</v>
      </c>
      <c r="C63" s="228"/>
      <c r="D63" s="221"/>
      <c r="E63" s="221"/>
      <c r="F63" s="221"/>
      <c r="G63" s="221"/>
      <c r="H63" s="221"/>
      <c r="I63" s="221"/>
      <c r="J63" s="221"/>
      <c r="K63" s="221"/>
    </row>
    <row r="64" spans="2:11" x14ac:dyDescent="0.15">
      <c r="B64" s="221"/>
      <c r="C64" s="221"/>
      <c r="D64" s="221"/>
      <c r="E64" s="221"/>
      <c r="F64" s="221"/>
      <c r="G64" s="221"/>
      <c r="H64" s="221"/>
      <c r="I64" s="221"/>
      <c r="J64" s="221"/>
      <c r="K64" s="221"/>
    </row>
    <row r="65" spans="2:11" x14ac:dyDescent="0.15"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2:11" x14ac:dyDescent="0.15"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2:11" x14ac:dyDescent="0.15"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2:11" ht="12" customHeight="1" x14ac:dyDescent="0.15">
      <c r="B68" s="221">
        <v>12</v>
      </c>
      <c r="C68" s="228"/>
      <c r="D68" s="221"/>
      <c r="E68" s="221"/>
      <c r="F68" s="221"/>
      <c r="G68" s="221"/>
      <c r="H68" s="221"/>
      <c r="I68" s="221"/>
      <c r="J68" s="221"/>
      <c r="K68" s="221"/>
    </row>
    <row r="69" spans="2:11" x14ac:dyDescent="0.15">
      <c r="B69" s="221"/>
      <c r="C69" s="221"/>
      <c r="D69" s="221"/>
      <c r="E69" s="221"/>
      <c r="F69" s="221"/>
      <c r="G69" s="221"/>
      <c r="H69" s="221"/>
      <c r="I69" s="221"/>
      <c r="J69" s="221"/>
      <c r="K69" s="221"/>
    </row>
    <row r="70" spans="2:11" x14ac:dyDescent="0.15"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2:11" x14ac:dyDescent="0.15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x14ac:dyDescent="0.15">
      <c r="B72" s="221"/>
      <c r="C72" s="221"/>
      <c r="D72" s="221"/>
      <c r="E72" s="221"/>
      <c r="F72" s="221"/>
      <c r="G72" s="221"/>
      <c r="H72" s="221"/>
      <c r="I72" s="221"/>
      <c r="J72" s="221"/>
      <c r="K72" s="221"/>
    </row>
    <row r="73" spans="2:11" x14ac:dyDescent="0.15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x14ac:dyDescent="0.15"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2:11" x14ac:dyDescent="0.15">
      <c r="B75" s="221"/>
      <c r="C75" s="221"/>
      <c r="D75" s="221"/>
      <c r="E75" s="221"/>
      <c r="F75" s="221"/>
      <c r="G75" s="221"/>
      <c r="H75" s="221"/>
      <c r="I75" s="221"/>
      <c r="J75" s="221"/>
      <c r="K75" s="221"/>
    </row>
    <row r="76" spans="2:11" x14ac:dyDescent="0.15">
      <c r="B76" s="221"/>
      <c r="C76" s="221"/>
      <c r="D76" s="221"/>
      <c r="E76" s="221"/>
      <c r="F76" s="221"/>
      <c r="G76" s="221"/>
      <c r="H76" s="221"/>
      <c r="I76" s="221"/>
      <c r="J76" s="221"/>
      <c r="K76" s="221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A231"/>
  <sheetViews>
    <sheetView view="pageBreakPreview" zoomScale="80" zoomScaleNormal="100" zoomScaleSheetLayoutView="80" workbookViewId="0">
      <selection activeCell="H15" sqref="H15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8.7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268" customWidth="1"/>
    <col min="44" max="44" width="2.125" style="268" hidden="1" customWidth="1"/>
    <col min="45" max="45" width="46.75" style="268" customWidth="1"/>
    <col min="46" max="46" width="0" style="9" hidden="1" customWidth="1"/>
    <col min="47" max="48" width="5.375" style="9" hidden="1" customWidth="1"/>
    <col min="49" max="49" width="14.625" style="116" hidden="1" customWidth="1"/>
    <col min="50" max="50" width="22.5" style="9" hidden="1" customWidth="1"/>
    <col min="51" max="52" width="27" style="142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66"/>
      <c r="AR1" s="278"/>
      <c r="AS1" s="278"/>
      <c r="AW1" s="116" t="s">
        <v>34</v>
      </c>
    </row>
    <row r="2" spans="1:53" ht="24" customHeight="1" thickBot="1" x14ac:dyDescent="0.2">
      <c r="A2" s="328" t="s">
        <v>200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266"/>
      <c r="AR2" s="279"/>
      <c r="AS2" s="280"/>
      <c r="AW2" s="116" t="s">
        <v>35</v>
      </c>
    </row>
    <row r="3" spans="1:53" ht="17.25" customHeight="1" thickBot="1" x14ac:dyDescent="0.2">
      <c r="A3" s="329" t="s">
        <v>109</v>
      </c>
      <c r="B3" s="330"/>
      <c r="C3" s="330"/>
      <c r="D3" s="330"/>
      <c r="E3" s="330"/>
      <c r="F3" s="330"/>
      <c r="G3" s="331"/>
      <c r="H3" s="338" t="s">
        <v>38</v>
      </c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40"/>
      <c r="AN3" s="341" t="s">
        <v>11</v>
      </c>
      <c r="AO3" s="344" t="s">
        <v>39</v>
      </c>
      <c r="AP3" s="347" t="s">
        <v>20</v>
      </c>
      <c r="AQ3" s="266"/>
      <c r="AR3" s="295"/>
      <c r="AS3" s="295" t="s">
        <v>268</v>
      </c>
      <c r="AT3" s="16"/>
      <c r="AU3" s="17"/>
      <c r="AV3" s="17"/>
      <c r="AW3" s="118" t="s">
        <v>110</v>
      </c>
      <c r="AX3" s="16"/>
      <c r="AY3" s="16"/>
      <c r="AZ3" s="16"/>
      <c r="BA3" s="16"/>
    </row>
    <row r="4" spans="1:53" ht="17.25" customHeight="1" thickBot="1" x14ac:dyDescent="0.2">
      <c r="A4" s="332"/>
      <c r="B4" s="333"/>
      <c r="C4" s="333"/>
      <c r="D4" s="333"/>
      <c r="E4" s="333"/>
      <c r="F4" s="333"/>
      <c r="G4" s="334"/>
      <c r="H4" s="325" t="s">
        <v>111</v>
      </c>
      <c r="I4" s="326"/>
      <c r="J4" s="326"/>
      <c r="K4" s="326"/>
      <c r="L4" s="326" t="s">
        <v>52</v>
      </c>
      <c r="M4" s="326"/>
      <c r="N4" s="326"/>
      <c r="O4" s="326"/>
      <c r="P4" s="326" t="s">
        <v>52</v>
      </c>
      <c r="Q4" s="326"/>
      <c r="R4" s="326"/>
      <c r="S4" s="326"/>
      <c r="T4" s="326" t="s">
        <v>52</v>
      </c>
      <c r="U4" s="326"/>
      <c r="V4" s="326"/>
      <c r="W4" s="327"/>
      <c r="X4" s="325" t="s">
        <v>111</v>
      </c>
      <c r="Y4" s="326"/>
      <c r="Z4" s="326"/>
      <c r="AA4" s="326"/>
      <c r="AB4" s="326" t="s">
        <v>52</v>
      </c>
      <c r="AC4" s="326"/>
      <c r="AD4" s="326"/>
      <c r="AE4" s="326"/>
      <c r="AF4" s="326" t="s">
        <v>52</v>
      </c>
      <c r="AG4" s="326"/>
      <c r="AH4" s="326"/>
      <c r="AI4" s="326"/>
      <c r="AJ4" s="326" t="s">
        <v>52</v>
      </c>
      <c r="AK4" s="326"/>
      <c r="AL4" s="326"/>
      <c r="AM4" s="327"/>
      <c r="AN4" s="342"/>
      <c r="AO4" s="345"/>
      <c r="AP4" s="348"/>
      <c r="AQ4" s="266"/>
      <c r="AR4" s="296"/>
      <c r="AS4" s="296" t="s">
        <v>274</v>
      </c>
      <c r="AT4" s="16"/>
      <c r="AU4" s="17"/>
      <c r="AV4" s="17"/>
      <c r="AW4" s="118" t="s">
        <v>196</v>
      </c>
      <c r="AX4" s="16"/>
      <c r="AY4" s="16"/>
      <c r="AZ4" s="150"/>
      <c r="BA4" s="16"/>
    </row>
    <row r="5" spans="1:53" ht="17.25" customHeight="1" x14ac:dyDescent="0.15">
      <c r="A5" s="332"/>
      <c r="B5" s="333"/>
      <c r="C5" s="333"/>
      <c r="D5" s="333"/>
      <c r="E5" s="333"/>
      <c r="F5" s="333"/>
      <c r="G5" s="334"/>
      <c r="H5" s="350" t="s">
        <v>23</v>
      </c>
      <c r="I5" s="351"/>
      <c r="J5" s="351" t="s">
        <v>24</v>
      </c>
      <c r="K5" s="352"/>
      <c r="L5" s="350" t="s">
        <v>25</v>
      </c>
      <c r="M5" s="351"/>
      <c r="N5" s="351" t="s">
        <v>26</v>
      </c>
      <c r="O5" s="352"/>
      <c r="P5" s="350" t="s">
        <v>27</v>
      </c>
      <c r="Q5" s="351"/>
      <c r="R5" s="351" t="s">
        <v>28</v>
      </c>
      <c r="S5" s="352"/>
      <c r="T5" s="350" t="s">
        <v>29</v>
      </c>
      <c r="U5" s="351"/>
      <c r="V5" s="351" t="s">
        <v>30</v>
      </c>
      <c r="W5" s="352"/>
      <c r="X5" s="350" t="s">
        <v>53</v>
      </c>
      <c r="Y5" s="351"/>
      <c r="Z5" s="351" t="s">
        <v>54</v>
      </c>
      <c r="AA5" s="352"/>
      <c r="AB5" s="350" t="s">
        <v>55</v>
      </c>
      <c r="AC5" s="351"/>
      <c r="AD5" s="351" t="s">
        <v>56</v>
      </c>
      <c r="AE5" s="352"/>
      <c r="AF5" s="350" t="s">
        <v>57</v>
      </c>
      <c r="AG5" s="351"/>
      <c r="AH5" s="351" t="s">
        <v>58</v>
      </c>
      <c r="AI5" s="352"/>
      <c r="AJ5" s="350" t="s">
        <v>59</v>
      </c>
      <c r="AK5" s="351"/>
      <c r="AL5" s="351" t="s">
        <v>60</v>
      </c>
      <c r="AM5" s="352"/>
      <c r="AN5" s="342"/>
      <c r="AO5" s="345"/>
      <c r="AP5" s="348"/>
      <c r="AQ5" s="266"/>
      <c r="AR5" s="296"/>
      <c r="AS5" s="142" t="s">
        <v>275</v>
      </c>
      <c r="AT5" s="16"/>
      <c r="AU5" s="16"/>
      <c r="AV5" s="16"/>
      <c r="AW5" s="118" t="s">
        <v>44</v>
      </c>
      <c r="AX5" s="16"/>
      <c r="AY5" s="16"/>
      <c r="AZ5" s="16"/>
      <c r="BA5" s="16"/>
    </row>
    <row r="6" spans="1:53" ht="17.25" customHeight="1" thickBot="1" x14ac:dyDescent="0.2">
      <c r="A6" s="335"/>
      <c r="B6" s="336"/>
      <c r="C6" s="336"/>
      <c r="D6" s="336"/>
      <c r="E6" s="336"/>
      <c r="F6" s="336"/>
      <c r="G6" s="337"/>
      <c r="H6" s="229" t="s">
        <v>36</v>
      </c>
      <c r="I6" s="230" t="s">
        <v>195</v>
      </c>
      <c r="J6" s="231" t="s">
        <v>36</v>
      </c>
      <c r="K6" s="232" t="s">
        <v>195</v>
      </c>
      <c r="L6" s="229" t="s">
        <v>36</v>
      </c>
      <c r="M6" s="230" t="s">
        <v>195</v>
      </c>
      <c r="N6" s="231" t="s">
        <v>36</v>
      </c>
      <c r="O6" s="232" t="s">
        <v>195</v>
      </c>
      <c r="P6" s="229" t="s">
        <v>36</v>
      </c>
      <c r="Q6" s="230" t="s">
        <v>195</v>
      </c>
      <c r="R6" s="231" t="s">
        <v>36</v>
      </c>
      <c r="S6" s="232" t="s">
        <v>195</v>
      </c>
      <c r="T6" s="229" t="s">
        <v>36</v>
      </c>
      <c r="U6" s="230" t="s">
        <v>195</v>
      </c>
      <c r="V6" s="231" t="s">
        <v>36</v>
      </c>
      <c r="W6" s="232" t="s">
        <v>195</v>
      </c>
      <c r="X6" s="229" t="s">
        <v>36</v>
      </c>
      <c r="Y6" s="230" t="s">
        <v>195</v>
      </c>
      <c r="Z6" s="231" t="s">
        <v>36</v>
      </c>
      <c r="AA6" s="232" t="s">
        <v>195</v>
      </c>
      <c r="AB6" s="229" t="s">
        <v>36</v>
      </c>
      <c r="AC6" s="230" t="s">
        <v>195</v>
      </c>
      <c r="AD6" s="231" t="s">
        <v>36</v>
      </c>
      <c r="AE6" s="232" t="s">
        <v>195</v>
      </c>
      <c r="AF6" s="229" t="s">
        <v>36</v>
      </c>
      <c r="AG6" s="230" t="s">
        <v>195</v>
      </c>
      <c r="AH6" s="231" t="s">
        <v>36</v>
      </c>
      <c r="AI6" s="232" t="s">
        <v>195</v>
      </c>
      <c r="AJ6" s="229" t="s">
        <v>36</v>
      </c>
      <c r="AK6" s="230" t="s">
        <v>195</v>
      </c>
      <c r="AL6" s="231" t="s">
        <v>36</v>
      </c>
      <c r="AM6" s="232" t="s">
        <v>195</v>
      </c>
      <c r="AN6" s="343"/>
      <c r="AO6" s="346"/>
      <c r="AP6" s="349"/>
      <c r="AQ6" s="266"/>
      <c r="AR6" s="294"/>
      <c r="AS6" s="296" t="s">
        <v>269</v>
      </c>
      <c r="AT6" s="16"/>
      <c r="AU6" s="16"/>
      <c r="AV6" s="16"/>
      <c r="AW6" s="118" t="s">
        <v>197</v>
      </c>
      <c r="AX6" s="16"/>
      <c r="AY6" s="16"/>
      <c r="AZ6" s="16"/>
      <c r="BA6" s="16"/>
    </row>
    <row r="7" spans="1:53" ht="17.25" customHeight="1" x14ac:dyDescent="0.15">
      <c r="A7" s="357" t="s">
        <v>112</v>
      </c>
      <c r="B7" s="374" t="s">
        <v>113</v>
      </c>
      <c r="C7" s="374"/>
      <c r="D7" s="375"/>
      <c r="E7" s="158" t="s">
        <v>114</v>
      </c>
      <c r="F7" s="158"/>
      <c r="G7" s="164"/>
      <c r="H7" s="83"/>
      <c r="I7" s="65"/>
      <c r="J7" s="84"/>
      <c r="K7" s="66"/>
      <c r="L7" s="83"/>
      <c r="M7" s="65"/>
      <c r="N7" s="84"/>
      <c r="O7" s="67"/>
      <c r="P7" s="83"/>
      <c r="Q7" s="65"/>
      <c r="R7" s="84"/>
      <c r="S7" s="66"/>
      <c r="T7" s="85"/>
      <c r="U7" s="65"/>
      <c r="V7" s="84"/>
      <c r="W7" s="66"/>
      <c r="X7" s="83"/>
      <c r="Y7" s="65"/>
      <c r="Z7" s="84"/>
      <c r="AA7" s="66"/>
      <c r="AB7" s="83"/>
      <c r="AC7" s="65"/>
      <c r="AD7" s="84"/>
      <c r="AE7" s="67"/>
      <c r="AF7" s="83"/>
      <c r="AG7" s="65"/>
      <c r="AH7" s="84"/>
      <c r="AI7" s="66"/>
      <c r="AJ7" s="85"/>
      <c r="AK7" s="65"/>
      <c r="AL7" s="84"/>
      <c r="AM7" s="66"/>
      <c r="AN7" s="167">
        <f>SUM(H7,J7,L7,N7,P7,R7,T7,V7,X7,Z7,AB7,AD7,AF7,AH7,AJ7,AL7)</f>
        <v>0</v>
      </c>
      <c r="AO7" s="168">
        <v>2</v>
      </c>
      <c r="AP7" s="49"/>
      <c r="AQ7" s="266"/>
      <c r="AR7" s="289"/>
      <c r="AS7" s="294" t="s">
        <v>288</v>
      </c>
      <c r="AT7" s="236"/>
    </row>
    <row r="8" spans="1:53" ht="17.25" customHeight="1" x14ac:dyDescent="0.15">
      <c r="A8" s="358"/>
      <c r="B8" s="376"/>
      <c r="C8" s="376"/>
      <c r="D8" s="377"/>
      <c r="E8" s="160" t="s">
        <v>115</v>
      </c>
      <c r="F8" s="160"/>
      <c r="G8" s="165"/>
      <c r="H8" s="101"/>
      <c r="I8" s="71"/>
      <c r="J8" s="102"/>
      <c r="K8" s="72"/>
      <c r="L8" s="101"/>
      <c r="M8" s="71"/>
      <c r="N8" s="102"/>
      <c r="O8" s="80"/>
      <c r="P8" s="101"/>
      <c r="Q8" s="71"/>
      <c r="R8" s="102"/>
      <c r="S8" s="72"/>
      <c r="T8" s="103"/>
      <c r="U8" s="71"/>
      <c r="V8" s="102"/>
      <c r="W8" s="72"/>
      <c r="X8" s="101"/>
      <c r="Y8" s="71"/>
      <c r="Z8" s="102"/>
      <c r="AA8" s="72"/>
      <c r="AB8" s="101"/>
      <c r="AC8" s="71"/>
      <c r="AD8" s="102"/>
      <c r="AE8" s="80"/>
      <c r="AF8" s="101"/>
      <c r="AG8" s="71"/>
      <c r="AH8" s="102"/>
      <c r="AI8" s="72"/>
      <c r="AJ8" s="103"/>
      <c r="AK8" s="71"/>
      <c r="AL8" s="102"/>
      <c r="AM8" s="72"/>
      <c r="AN8" s="254">
        <f t="shared" ref="AN8:AN25" si="0">SUM(H8,J8,L8,N8,P8,R8,T8,V8,X8,Z8,AB8,AD8,AF8,AH8,AJ8,AL8)</f>
        <v>0</v>
      </c>
      <c r="AO8" s="45" t="s">
        <v>201</v>
      </c>
      <c r="AP8" s="50"/>
      <c r="AQ8" s="266"/>
      <c r="AR8" s="296"/>
      <c r="AS8" s="296" t="s">
        <v>252</v>
      </c>
      <c r="AT8" s="236"/>
    </row>
    <row r="9" spans="1:53" ht="17.25" customHeight="1" x14ac:dyDescent="0.15">
      <c r="A9" s="358"/>
      <c r="B9" s="376"/>
      <c r="C9" s="376"/>
      <c r="D9" s="377"/>
      <c r="E9" s="161" t="s">
        <v>116</v>
      </c>
      <c r="F9" s="161"/>
      <c r="G9" s="169"/>
      <c r="H9" s="101"/>
      <c r="I9" s="71"/>
      <c r="J9" s="102"/>
      <c r="K9" s="72"/>
      <c r="L9" s="101"/>
      <c r="M9" s="71"/>
      <c r="N9" s="102"/>
      <c r="O9" s="80"/>
      <c r="P9" s="101"/>
      <c r="Q9" s="71"/>
      <c r="R9" s="102"/>
      <c r="S9" s="72"/>
      <c r="T9" s="103"/>
      <c r="U9" s="71"/>
      <c r="V9" s="102"/>
      <c r="W9" s="72"/>
      <c r="X9" s="101"/>
      <c r="Y9" s="71"/>
      <c r="Z9" s="102"/>
      <c r="AA9" s="72"/>
      <c r="AB9" s="101"/>
      <c r="AC9" s="71"/>
      <c r="AD9" s="102"/>
      <c r="AE9" s="80"/>
      <c r="AF9" s="101"/>
      <c r="AG9" s="71"/>
      <c r="AH9" s="102"/>
      <c r="AI9" s="72"/>
      <c r="AJ9" s="103"/>
      <c r="AK9" s="71"/>
      <c r="AL9" s="102"/>
      <c r="AM9" s="72"/>
      <c r="AN9" s="113">
        <f t="shared" si="0"/>
        <v>0</v>
      </c>
      <c r="AO9" s="45">
        <v>2</v>
      </c>
      <c r="AP9" s="50"/>
      <c r="AQ9" s="266"/>
      <c r="AR9" s="294"/>
      <c r="AS9" s="294" t="s">
        <v>253</v>
      </c>
      <c r="AT9" s="236"/>
    </row>
    <row r="10" spans="1:53" ht="17.25" customHeight="1" x14ac:dyDescent="0.15">
      <c r="A10" s="358"/>
      <c r="B10" s="376"/>
      <c r="C10" s="376"/>
      <c r="D10" s="377"/>
      <c r="E10" s="380" t="s">
        <v>117</v>
      </c>
      <c r="F10" s="160" t="s">
        <v>118</v>
      </c>
      <c r="G10" s="165"/>
      <c r="H10" s="101"/>
      <c r="I10" s="71"/>
      <c r="J10" s="102"/>
      <c r="K10" s="72"/>
      <c r="L10" s="101"/>
      <c r="M10" s="71"/>
      <c r="N10" s="102"/>
      <c r="O10" s="80"/>
      <c r="P10" s="101"/>
      <c r="Q10" s="71"/>
      <c r="R10" s="102"/>
      <c r="S10" s="72"/>
      <c r="T10" s="103"/>
      <c r="U10" s="71"/>
      <c r="V10" s="102"/>
      <c r="W10" s="72"/>
      <c r="X10" s="101"/>
      <c r="Y10" s="71"/>
      <c r="Z10" s="102"/>
      <c r="AA10" s="72"/>
      <c r="AB10" s="101"/>
      <c r="AC10" s="71"/>
      <c r="AD10" s="102"/>
      <c r="AE10" s="80"/>
      <c r="AF10" s="101"/>
      <c r="AG10" s="71"/>
      <c r="AH10" s="102"/>
      <c r="AI10" s="72"/>
      <c r="AJ10" s="103"/>
      <c r="AK10" s="71"/>
      <c r="AL10" s="102"/>
      <c r="AM10" s="72"/>
      <c r="AN10" s="113">
        <f t="shared" si="0"/>
        <v>0</v>
      </c>
      <c r="AO10" s="233">
        <v>1</v>
      </c>
      <c r="AP10" s="170"/>
      <c r="AQ10" s="266"/>
      <c r="AR10" s="297"/>
      <c r="AS10" s="301" t="s">
        <v>254</v>
      </c>
      <c r="AT10" s="236"/>
    </row>
    <row r="11" spans="1:53" ht="17.25" customHeight="1" x14ac:dyDescent="0.15">
      <c r="A11" s="358"/>
      <c r="B11" s="376"/>
      <c r="C11" s="376"/>
      <c r="D11" s="377"/>
      <c r="E11" s="380"/>
      <c r="F11" s="160" t="s">
        <v>119</v>
      </c>
      <c r="G11" s="165"/>
      <c r="H11" s="101"/>
      <c r="I11" s="71"/>
      <c r="J11" s="102"/>
      <c r="K11" s="72"/>
      <c r="L11" s="101"/>
      <c r="M11" s="71"/>
      <c r="N11" s="102"/>
      <c r="O11" s="80"/>
      <c r="P11" s="101"/>
      <c r="Q11" s="71"/>
      <c r="R11" s="102"/>
      <c r="S11" s="72"/>
      <c r="T11" s="103"/>
      <c r="U11" s="71"/>
      <c r="V11" s="102"/>
      <c r="W11" s="72"/>
      <c r="X11" s="101"/>
      <c r="Y11" s="71"/>
      <c r="Z11" s="102"/>
      <c r="AA11" s="72"/>
      <c r="AB11" s="101"/>
      <c r="AC11" s="71"/>
      <c r="AD11" s="102"/>
      <c r="AE11" s="80"/>
      <c r="AF11" s="101"/>
      <c r="AG11" s="71"/>
      <c r="AH11" s="102"/>
      <c r="AI11" s="72"/>
      <c r="AJ11" s="103"/>
      <c r="AK11" s="71"/>
      <c r="AL11" s="102"/>
      <c r="AM11" s="72"/>
      <c r="AN11" s="113">
        <f t="shared" si="0"/>
        <v>0</v>
      </c>
      <c r="AO11" s="233">
        <v>1</v>
      </c>
      <c r="AP11" s="170"/>
      <c r="AQ11" s="266"/>
      <c r="AR11" s="297"/>
      <c r="AS11" s="301" t="s">
        <v>255</v>
      </c>
      <c r="AT11" s="236"/>
    </row>
    <row r="12" spans="1:53" ht="17.25" customHeight="1" x14ac:dyDescent="0.15">
      <c r="A12" s="358"/>
      <c r="B12" s="378"/>
      <c r="C12" s="378"/>
      <c r="D12" s="379"/>
      <c r="E12" s="159" t="s">
        <v>120</v>
      </c>
      <c r="F12" s="160"/>
      <c r="G12" s="165"/>
      <c r="H12" s="101"/>
      <c r="I12" s="71"/>
      <c r="J12" s="102"/>
      <c r="K12" s="72"/>
      <c r="L12" s="101"/>
      <c r="M12" s="71"/>
      <c r="N12" s="102"/>
      <c r="O12" s="80"/>
      <c r="P12" s="101"/>
      <c r="Q12" s="71"/>
      <c r="R12" s="102"/>
      <c r="S12" s="72"/>
      <c r="T12" s="103"/>
      <c r="U12" s="71"/>
      <c r="V12" s="102"/>
      <c r="W12" s="72"/>
      <c r="X12" s="101"/>
      <c r="Y12" s="71"/>
      <c r="Z12" s="102"/>
      <c r="AA12" s="72"/>
      <c r="AB12" s="101"/>
      <c r="AC12" s="71"/>
      <c r="AD12" s="102"/>
      <c r="AE12" s="80"/>
      <c r="AF12" s="101"/>
      <c r="AG12" s="71"/>
      <c r="AH12" s="102"/>
      <c r="AI12" s="72"/>
      <c r="AJ12" s="103"/>
      <c r="AK12" s="71"/>
      <c r="AL12" s="102"/>
      <c r="AM12" s="72"/>
      <c r="AN12" s="113">
        <f t="shared" si="0"/>
        <v>0</v>
      </c>
      <c r="AO12" s="233">
        <v>2</v>
      </c>
      <c r="AP12" s="170"/>
      <c r="AQ12" s="266"/>
      <c r="AR12" s="296"/>
      <c r="AS12" s="296" t="s">
        <v>256</v>
      </c>
      <c r="AT12" s="236"/>
    </row>
    <row r="13" spans="1:53" ht="17.25" customHeight="1" x14ac:dyDescent="0.15">
      <c r="A13" s="358"/>
      <c r="B13" s="381" t="s">
        <v>121</v>
      </c>
      <c r="C13" s="382"/>
      <c r="D13" s="383"/>
      <c r="E13" s="159" t="s">
        <v>122</v>
      </c>
      <c r="F13" s="160"/>
      <c r="G13" s="165"/>
      <c r="H13" s="101"/>
      <c r="I13" s="71"/>
      <c r="J13" s="102"/>
      <c r="K13" s="72"/>
      <c r="L13" s="101"/>
      <c r="M13" s="71"/>
      <c r="N13" s="102"/>
      <c r="O13" s="80"/>
      <c r="P13" s="101"/>
      <c r="Q13" s="71"/>
      <c r="R13" s="102"/>
      <c r="S13" s="72"/>
      <c r="T13" s="103"/>
      <c r="U13" s="71"/>
      <c r="V13" s="102"/>
      <c r="W13" s="72"/>
      <c r="X13" s="101"/>
      <c r="Y13" s="71"/>
      <c r="Z13" s="102"/>
      <c r="AA13" s="72"/>
      <c r="AB13" s="101"/>
      <c r="AC13" s="71"/>
      <c r="AD13" s="102"/>
      <c r="AE13" s="80"/>
      <c r="AF13" s="101"/>
      <c r="AG13" s="71"/>
      <c r="AH13" s="102"/>
      <c r="AI13" s="72"/>
      <c r="AJ13" s="103"/>
      <c r="AK13" s="71"/>
      <c r="AL13" s="102"/>
      <c r="AM13" s="72"/>
      <c r="AN13" s="113">
        <f t="shared" si="0"/>
        <v>0</v>
      </c>
      <c r="AO13" s="233">
        <v>6</v>
      </c>
      <c r="AP13" s="170"/>
      <c r="AQ13" s="266"/>
      <c r="AR13" s="294"/>
      <c r="AS13" s="294" t="s">
        <v>257</v>
      </c>
      <c r="AT13" s="237"/>
    </row>
    <row r="14" spans="1:53" ht="17.25" customHeight="1" x14ac:dyDescent="0.15">
      <c r="A14" s="358"/>
      <c r="B14" s="384"/>
      <c r="C14" s="378"/>
      <c r="D14" s="379"/>
      <c r="E14" s="159" t="s">
        <v>123</v>
      </c>
      <c r="F14" s="160"/>
      <c r="G14" s="165"/>
      <c r="H14" s="101"/>
      <c r="I14" s="71"/>
      <c r="J14" s="102"/>
      <c r="K14" s="72"/>
      <c r="L14" s="101"/>
      <c r="M14" s="71"/>
      <c r="N14" s="102"/>
      <c r="O14" s="80"/>
      <c r="P14" s="101"/>
      <c r="Q14" s="71"/>
      <c r="R14" s="102"/>
      <c r="S14" s="72"/>
      <c r="T14" s="103"/>
      <c r="U14" s="71"/>
      <c r="V14" s="102"/>
      <c r="W14" s="72"/>
      <c r="X14" s="101"/>
      <c r="Y14" s="71"/>
      <c r="Z14" s="102"/>
      <c r="AA14" s="72"/>
      <c r="AB14" s="101"/>
      <c r="AC14" s="71"/>
      <c r="AD14" s="102"/>
      <c r="AE14" s="80"/>
      <c r="AF14" s="101"/>
      <c r="AG14" s="71"/>
      <c r="AH14" s="102"/>
      <c r="AI14" s="72"/>
      <c r="AJ14" s="103"/>
      <c r="AK14" s="71"/>
      <c r="AL14" s="102"/>
      <c r="AM14" s="72"/>
      <c r="AN14" s="113">
        <f t="shared" si="0"/>
        <v>0</v>
      </c>
      <c r="AO14" s="233">
        <v>2</v>
      </c>
      <c r="AP14" s="170"/>
      <c r="AQ14" s="266"/>
      <c r="AR14" s="298"/>
      <c r="AS14" s="298"/>
      <c r="AT14" s="237"/>
    </row>
    <row r="15" spans="1:53" ht="17.25" customHeight="1" x14ac:dyDescent="0.15">
      <c r="A15" s="358"/>
      <c r="B15" s="385" t="s">
        <v>202</v>
      </c>
      <c r="C15" s="386"/>
      <c r="D15" s="387"/>
      <c r="E15" s="240" t="s">
        <v>203</v>
      </c>
      <c r="F15" s="14"/>
      <c r="G15" s="241"/>
      <c r="H15" s="242"/>
      <c r="I15" s="75"/>
      <c r="J15" s="243"/>
      <c r="K15" s="244"/>
      <c r="L15" s="242"/>
      <c r="M15" s="75"/>
      <c r="N15" s="243"/>
      <c r="O15" s="76"/>
      <c r="P15" s="242"/>
      <c r="Q15" s="75"/>
      <c r="R15" s="243"/>
      <c r="S15" s="244"/>
      <c r="T15" s="245"/>
      <c r="U15" s="75"/>
      <c r="V15" s="243"/>
      <c r="W15" s="244"/>
      <c r="X15" s="242"/>
      <c r="Y15" s="75"/>
      <c r="Z15" s="243"/>
      <c r="AA15" s="244"/>
      <c r="AB15" s="242"/>
      <c r="AC15" s="75"/>
      <c r="AD15" s="243"/>
      <c r="AE15" s="76"/>
      <c r="AF15" s="242"/>
      <c r="AG15" s="75"/>
      <c r="AH15" s="243"/>
      <c r="AI15" s="244"/>
      <c r="AJ15" s="245"/>
      <c r="AK15" s="75"/>
      <c r="AL15" s="243"/>
      <c r="AM15" s="244"/>
      <c r="AN15" s="246">
        <f t="shared" si="0"/>
        <v>0</v>
      </c>
      <c r="AO15" s="247">
        <v>4</v>
      </c>
      <c r="AP15" s="170"/>
      <c r="AQ15" s="266"/>
      <c r="AR15" s="289"/>
      <c r="AS15" s="289" t="s">
        <v>258</v>
      </c>
      <c r="AT15" s="237"/>
    </row>
    <row r="16" spans="1:53" ht="17.25" customHeight="1" thickBot="1" x14ac:dyDescent="0.2">
      <c r="A16" s="358"/>
      <c r="B16" s="388"/>
      <c r="C16" s="389"/>
      <c r="D16" s="390"/>
      <c r="E16" s="162" t="s">
        <v>204</v>
      </c>
      <c r="F16" s="171"/>
      <c r="G16" s="163"/>
      <c r="H16" s="107"/>
      <c r="I16" s="108"/>
      <c r="J16" s="104"/>
      <c r="K16" s="109"/>
      <c r="L16" s="107"/>
      <c r="M16" s="108"/>
      <c r="N16" s="104"/>
      <c r="O16" s="81"/>
      <c r="P16" s="107"/>
      <c r="Q16" s="108"/>
      <c r="R16" s="104"/>
      <c r="S16" s="109"/>
      <c r="T16" s="239"/>
      <c r="U16" s="108"/>
      <c r="V16" s="104"/>
      <c r="W16" s="109"/>
      <c r="X16" s="107"/>
      <c r="Y16" s="108"/>
      <c r="Z16" s="104"/>
      <c r="AA16" s="109"/>
      <c r="AB16" s="107"/>
      <c r="AC16" s="108"/>
      <c r="AD16" s="104"/>
      <c r="AE16" s="81"/>
      <c r="AF16" s="107"/>
      <c r="AG16" s="108"/>
      <c r="AH16" s="104"/>
      <c r="AI16" s="109"/>
      <c r="AJ16" s="239"/>
      <c r="AK16" s="108"/>
      <c r="AL16" s="104"/>
      <c r="AM16" s="109"/>
      <c r="AN16" s="257">
        <f t="shared" si="0"/>
        <v>0</v>
      </c>
      <c r="AO16" s="248" t="s">
        <v>205</v>
      </c>
      <c r="AP16" s="170"/>
      <c r="AQ16" s="266"/>
      <c r="AR16" s="289"/>
      <c r="AS16" s="289" t="s">
        <v>259</v>
      </c>
      <c r="AT16" s="236"/>
    </row>
    <row r="17" spans="1:52" ht="17.25" customHeight="1" thickBot="1" x14ac:dyDescent="0.2">
      <c r="A17" s="358"/>
      <c r="B17" s="172" t="s">
        <v>124</v>
      </c>
      <c r="C17" s="172"/>
      <c r="D17" s="172"/>
      <c r="E17" s="172"/>
      <c r="F17" s="172"/>
      <c r="G17" s="173"/>
      <c r="H17" s="73"/>
      <c r="I17" s="255">
        <f>SUM(I7:I16)</f>
        <v>0</v>
      </c>
      <c r="J17" s="74"/>
      <c r="K17" s="256">
        <f>SUM(K7:K16)</f>
        <v>0</v>
      </c>
      <c r="L17" s="73"/>
      <c r="M17" s="255">
        <f>SUM(M7:M16)</f>
        <v>0</v>
      </c>
      <c r="N17" s="74"/>
      <c r="O17" s="256">
        <f>SUM(O7:O16)</f>
        <v>0</v>
      </c>
      <c r="P17" s="235"/>
      <c r="Q17" s="255">
        <f>SUM(Q7:Q16)</f>
        <v>0</v>
      </c>
      <c r="R17" s="74"/>
      <c r="S17" s="256">
        <f>SUM(S7:S16)</f>
        <v>0</v>
      </c>
      <c r="T17" s="73"/>
      <c r="U17" s="255">
        <f>SUM(U7:U16)</f>
        <v>0</v>
      </c>
      <c r="V17" s="74"/>
      <c r="W17" s="256">
        <f>SUM(W7:W16)</f>
        <v>0</v>
      </c>
      <c r="X17" s="73"/>
      <c r="Y17" s="255">
        <f>SUM(Y7:Y16)</f>
        <v>0</v>
      </c>
      <c r="Z17" s="74"/>
      <c r="AA17" s="256">
        <f>SUM(AA7:AA16)</f>
        <v>0</v>
      </c>
      <c r="AB17" s="73"/>
      <c r="AC17" s="255">
        <f>SUM(AC7:AC16)</f>
        <v>0</v>
      </c>
      <c r="AD17" s="74"/>
      <c r="AE17" s="256">
        <f>SUM(AE7:AE16)</f>
        <v>0</v>
      </c>
      <c r="AF17" s="249"/>
      <c r="AG17" s="255">
        <f>SUM(AG7:AG16)</f>
        <v>0</v>
      </c>
      <c r="AH17" s="260"/>
      <c r="AI17" s="256">
        <f>SUM(AI7:AI16)</f>
        <v>0</v>
      </c>
      <c r="AJ17" s="73"/>
      <c r="AK17" s="255">
        <f>SUM(AK7:AK16)</f>
        <v>0</v>
      </c>
      <c r="AL17" s="74"/>
      <c r="AM17" s="256">
        <f>SUM(AM7:AM16)</f>
        <v>0</v>
      </c>
      <c r="AN17" s="115">
        <f t="shared" si="0"/>
        <v>0</v>
      </c>
      <c r="AO17" s="15">
        <v>20</v>
      </c>
      <c r="AP17" s="238">
        <f>SUM(I17,K17,M17,O17,Q17,S17,U17,W17,Y17,AA17,AC17,AE17,AG17,AI17,AK17,AM17)</f>
        <v>0</v>
      </c>
      <c r="AQ17" s="266"/>
      <c r="AR17" s="289"/>
      <c r="AS17" s="289" t="s">
        <v>260</v>
      </c>
      <c r="AT17" s="236"/>
    </row>
    <row r="18" spans="1:52" ht="17.25" customHeight="1" x14ac:dyDescent="0.15">
      <c r="A18" s="357" t="s">
        <v>125</v>
      </c>
      <c r="B18" s="360" t="s">
        <v>126</v>
      </c>
      <c r="C18" s="361"/>
      <c r="D18" s="361"/>
      <c r="E18" s="46" t="s">
        <v>127</v>
      </c>
      <c r="F18" s="157" t="s">
        <v>128</v>
      </c>
      <c r="G18" s="164"/>
      <c r="H18" s="92"/>
      <c r="I18" s="77"/>
      <c r="J18" s="93"/>
      <c r="K18" s="78"/>
      <c r="L18" s="92"/>
      <c r="M18" s="77"/>
      <c r="N18" s="93"/>
      <c r="O18" s="79"/>
      <c r="P18" s="83"/>
      <c r="Q18" s="65"/>
      <c r="R18" s="84"/>
      <c r="S18" s="66"/>
      <c r="T18" s="94"/>
      <c r="U18" s="77"/>
      <c r="V18" s="93"/>
      <c r="W18" s="78"/>
      <c r="X18" s="92"/>
      <c r="Y18" s="77"/>
      <c r="Z18" s="93"/>
      <c r="AA18" s="78"/>
      <c r="AB18" s="92"/>
      <c r="AC18" s="77"/>
      <c r="AD18" s="93"/>
      <c r="AE18" s="79"/>
      <c r="AF18" s="83"/>
      <c r="AG18" s="65"/>
      <c r="AH18" s="84"/>
      <c r="AI18" s="66"/>
      <c r="AJ18" s="94"/>
      <c r="AK18" s="77"/>
      <c r="AL18" s="93"/>
      <c r="AM18" s="78"/>
      <c r="AN18" s="112">
        <f t="shared" si="0"/>
        <v>0</v>
      </c>
      <c r="AO18" s="48">
        <v>4</v>
      </c>
      <c r="AP18" s="49"/>
      <c r="AQ18" s="266"/>
      <c r="AR18" s="283"/>
      <c r="AS18" s="289" t="s">
        <v>236</v>
      </c>
      <c r="AT18" s="236"/>
    </row>
    <row r="19" spans="1:52" ht="17.25" customHeight="1" x14ac:dyDescent="0.15">
      <c r="A19" s="358"/>
      <c r="B19" s="362"/>
      <c r="C19" s="363"/>
      <c r="D19" s="363"/>
      <c r="E19" s="364" t="s">
        <v>129</v>
      </c>
      <c r="F19" s="159" t="s">
        <v>130</v>
      </c>
      <c r="G19" s="165"/>
      <c r="H19" s="101"/>
      <c r="I19" s="71"/>
      <c r="J19" s="102"/>
      <c r="K19" s="72"/>
      <c r="L19" s="101"/>
      <c r="M19" s="71"/>
      <c r="N19" s="102"/>
      <c r="O19" s="80"/>
      <c r="P19" s="101"/>
      <c r="Q19" s="71"/>
      <c r="R19" s="102"/>
      <c r="S19" s="72"/>
      <c r="T19" s="103"/>
      <c r="U19" s="71"/>
      <c r="V19" s="102"/>
      <c r="W19" s="72"/>
      <c r="X19" s="101"/>
      <c r="Y19" s="71"/>
      <c r="Z19" s="102"/>
      <c r="AA19" s="72"/>
      <c r="AB19" s="101"/>
      <c r="AC19" s="71"/>
      <c r="AD19" s="102"/>
      <c r="AE19" s="80"/>
      <c r="AF19" s="101"/>
      <c r="AG19" s="71"/>
      <c r="AH19" s="102"/>
      <c r="AI19" s="72"/>
      <c r="AJ19" s="103"/>
      <c r="AK19" s="71"/>
      <c r="AL19" s="102"/>
      <c r="AM19" s="72"/>
      <c r="AN19" s="113">
        <f t="shared" si="0"/>
        <v>0</v>
      </c>
      <c r="AO19" s="45">
        <v>2</v>
      </c>
      <c r="AP19" s="50"/>
      <c r="AQ19" s="266"/>
      <c r="AR19" s="283"/>
      <c r="AS19" s="289" t="s">
        <v>263</v>
      </c>
      <c r="AT19" s="236"/>
    </row>
    <row r="20" spans="1:52" ht="17.25" customHeight="1" x14ac:dyDescent="0.15">
      <c r="A20" s="358"/>
      <c r="B20" s="362"/>
      <c r="C20" s="363"/>
      <c r="D20" s="363"/>
      <c r="E20" s="364"/>
      <c r="F20" s="159" t="s">
        <v>128</v>
      </c>
      <c r="G20" s="165"/>
      <c r="H20" s="101"/>
      <c r="I20" s="71"/>
      <c r="J20" s="102"/>
      <c r="K20" s="72"/>
      <c r="L20" s="101"/>
      <c r="M20" s="71"/>
      <c r="N20" s="102"/>
      <c r="O20" s="80"/>
      <c r="P20" s="101"/>
      <c r="Q20" s="71"/>
      <c r="R20" s="102"/>
      <c r="S20" s="72"/>
      <c r="T20" s="103"/>
      <c r="U20" s="71"/>
      <c r="V20" s="102"/>
      <c r="W20" s="72"/>
      <c r="X20" s="101"/>
      <c r="Y20" s="71"/>
      <c r="Z20" s="102"/>
      <c r="AA20" s="72"/>
      <c r="AB20" s="101"/>
      <c r="AC20" s="71"/>
      <c r="AD20" s="102"/>
      <c r="AE20" s="80"/>
      <c r="AF20" s="101"/>
      <c r="AG20" s="71"/>
      <c r="AH20" s="102"/>
      <c r="AI20" s="72"/>
      <c r="AJ20" s="103"/>
      <c r="AK20" s="71"/>
      <c r="AL20" s="102"/>
      <c r="AM20" s="72"/>
      <c r="AN20" s="113">
        <f t="shared" si="0"/>
        <v>0</v>
      </c>
      <c r="AO20" s="45">
        <v>2</v>
      </c>
      <c r="AP20" s="50"/>
      <c r="AQ20" s="266"/>
      <c r="AR20" s="283"/>
      <c r="AS20" s="289" t="s">
        <v>264</v>
      </c>
    </row>
    <row r="21" spans="1:52" ht="17.25" customHeight="1" x14ac:dyDescent="0.15">
      <c r="A21" s="358"/>
      <c r="B21" s="362"/>
      <c r="C21" s="363"/>
      <c r="D21" s="363"/>
      <c r="E21" s="364"/>
      <c r="F21" s="159" t="s">
        <v>131</v>
      </c>
      <c r="G21" s="165"/>
      <c r="H21" s="101"/>
      <c r="I21" s="71"/>
      <c r="J21" s="102"/>
      <c r="K21" s="72"/>
      <c r="L21" s="101"/>
      <c r="M21" s="71"/>
      <c r="N21" s="102"/>
      <c r="O21" s="80"/>
      <c r="P21" s="101"/>
      <c r="Q21" s="71"/>
      <c r="R21" s="102"/>
      <c r="S21" s="72"/>
      <c r="T21" s="103"/>
      <c r="U21" s="71"/>
      <c r="V21" s="102"/>
      <c r="W21" s="72"/>
      <c r="X21" s="101"/>
      <c r="Y21" s="71"/>
      <c r="Z21" s="102"/>
      <c r="AA21" s="72"/>
      <c r="AB21" s="101"/>
      <c r="AC21" s="71"/>
      <c r="AD21" s="102"/>
      <c r="AE21" s="80"/>
      <c r="AF21" s="101"/>
      <c r="AG21" s="71"/>
      <c r="AH21" s="102"/>
      <c r="AI21" s="72"/>
      <c r="AJ21" s="103"/>
      <c r="AK21" s="71"/>
      <c r="AL21" s="102"/>
      <c r="AM21" s="72"/>
      <c r="AN21" s="113">
        <f t="shared" si="0"/>
        <v>0</v>
      </c>
      <c r="AO21" s="45">
        <v>2</v>
      </c>
      <c r="AP21" s="50"/>
      <c r="AQ21" s="266"/>
      <c r="AR21" s="299"/>
      <c r="AS21" s="289" t="s">
        <v>265</v>
      </c>
    </row>
    <row r="22" spans="1:52" ht="17.25" customHeight="1" x14ac:dyDescent="0.15">
      <c r="A22" s="358"/>
      <c r="B22" s="362" t="s">
        <v>132</v>
      </c>
      <c r="C22" s="363"/>
      <c r="D22" s="363"/>
      <c r="E22" s="159" t="s">
        <v>133</v>
      </c>
      <c r="F22" s="160"/>
      <c r="G22" s="165"/>
      <c r="H22" s="101"/>
      <c r="I22" s="71"/>
      <c r="J22" s="102"/>
      <c r="K22" s="72"/>
      <c r="L22" s="101"/>
      <c r="M22" s="71"/>
      <c r="N22" s="102"/>
      <c r="O22" s="80"/>
      <c r="P22" s="101"/>
      <c r="Q22" s="71"/>
      <c r="R22" s="102"/>
      <c r="S22" s="72"/>
      <c r="T22" s="103"/>
      <c r="U22" s="71"/>
      <c r="V22" s="102"/>
      <c r="W22" s="72"/>
      <c r="X22" s="101"/>
      <c r="Y22" s="71"/>
      <c r="Z22" s="102"/>
      <c r="AA22" s="72"/>
      <c r="AB22" s="101"/>
      <c r="AC22" s="71"/>
      <c r="AD22" s="102"/>
      <c r="AE22" s="80"/>
      <c r="AF22" s="101"/>
      <c r="AG22" s="71"/>
      <c r="AH22" s="102"/>
      <c r="AI22" s="72"/>
      <c r="AJ22" s="103"/>
      <c r="AK22" s="71"/>
      <c r="AL22" s="102"/>
      <c r="AM22" s="72"/>
      <c r="AN22" s="113">
        <f t="shared" si="0"/>
        <v>0</v>
      </c>
      <c r="AO22" s="372">
        <v>4</v>
      </c>
      <c r="AP22" s="50"/>
      <c r="AQ22" s="266"/>
      <c r="AR22" s="292"/>
      <c r="AS22" s="289" t="s">
        <v>279</v>
      </c>
    </row>
    <row r="23" spans="1:52" ht="17.25" customHeight="1" thickBot="1" x14ac:dyDescent="0.2">
      <c r="A23" s="358"/>
      <c r="B23" s="365"/>
      <c r="C23" s="366"/>
      <c r="D23" s="366"/>
      <c r="E23" s="162" t="s">
        <v>134</v>
      </c>
      <c r="F23" s="171"/>
      <c r="G23" s="163"/>
      <c r="H23" s="107"/>
      <c r="I23" s="108"/>
      <c r="J23" s="104"/>
      <c r="K23" s="109"/>
      <c r="L23" s="107"/>
      <c r="M23" s="108"/>
      <c r="N23" s="104"/>
      <c r="O23" s="81"/>
      <c r="P23" s="95"/>
      <c r="Q23" s="96"/>
      <c r="R23" s="97"/>
      <c r="S23" s="98"/>
      <c r="T23" s="239"/>
      <c r="U23" s="108"/>
      <c r="V23" s="104"/>
      <c r="W23" s="109"/>
      <c r="X23" s="107"/>
      <c r="Y23" s="108"/>
      <c r="Z23" s="104"/>
      <c r="AA23" s="109"/>
      <c r="AB23" s="107"/>
      <c r="AC23" s="108"/>
      <c r="AD23" s="104"/>
      <c r="AE23" s="81"/>
      <c r="AF23" s="95"/>
      <c r="AG23" s="96"/>
      <c r="AH23" s="97"/>
      <c r="AI23" s="98"/>
      <c r="AJ23" s="239"/>
      <c r="AK23" s="108"/>
      <c r="AL23" s="104"/>
      <c r="AM23" s="109"/>
      <c r="AN23" s="114">
        <f t="shared" si="0"/>
        <v>0</v>
      </c>
      <c r="AO23" s="373"/>
      <c r="AP23" s="51"/>
      <c r="AQ23" s="266"/>
      <c r="AR23" s="283"/>
      <c r="AS23" s="289" t="s">
        <v>270</v>
      </c>
    </row>
    <row r="24" spans="1:52" ht="17.25" customHeight="1" thickBot="1" x14ac:dyDescent="0.2">
      <c r="A24" s="359"/>
      <c r="B24" s="172" t="s">
        <v>37</v>
      </c>
      <c r="C24" s="172"/>
      <c r="D24" s="172"/>
      <c r="E24" s="172"/>
      <c r="F24" s="172"/>
      <c r="G24" s="173"/>
      <c r="H24" s="73"/>
      <c r="I24" s="255">
        <f>SUM(I18:I23)</f>
        <v>0</v>
      </c>
      <c r="J24" s="74"/>
      <c r="K24" s="256">
        <f>SUM(K18:K23)</f>
        <v>0</v>
      </c>
      <c r="L24" s="73"/>
      <c r="M24" s="255">
        <f>SUM(M18:M23)</f>
        <v>0</v>
      </c>
      <c r="N24" s="74"/>
      <c r="O24" s="256">
        <f>SUM(O18:O23)</f>
        <v>0</v>
      </c>
      <c r="P24" s="82"/>
      <c r="Q24" s="255">
        <f>SUM(Q18:Q23)</f>
        <v>0</v>
      </c>
      <c r="R24" s="74"/>
      <c r="S24" s="256">
        <f>SUM(S18:S23)</f>
        <v>0</v>
      </c>
      <c r="T24" s="73"/>
      <c r="U24" s="255">
        <f>SUM(U18:U23)</f>
        <v>0</v>
      </c>
      <c r="V24" s="74"/>
      <c r="W24" s="256">
        <f>SUM(W18:W23)</f>
        <v>0</v>
      </c>
      <c r="X24" s="73"/>
      <c r="Y24" s="255">
        <f>SUM(Y18:Y23)</f>
        <v>0</v>
      </c>
      <c r="Z24" s="74"/>
      <c r="AA24" s="256">
        <f>SUM(AA18:AA23)</f>
        <v>0</v>
      </c>
      <c r="AB24" s="73"/>
      <c r="AC24" s="255">
        <f>SUM(AC18:AC23)</f>
        <v>0</v>
      </c>
      <c r="AD24" s="74"/>
      <c r="AE24" s="256">
        <f>SUM(AE18:AE23)</f>
        <v>0</v>
      </c>
      <c r="AF24" s="82"/>
      <c r="AG24" s="255">
        <f>SUM(AG18:AG23)</f>
        <v>0</v>
      </c>
      <c r="AH24" s="74"/>
      <c r="AI24" s="256">
        <f>SUM(AI18:AI23)</f>
        <v>0</v>
      </c>
      <c r="AJ24" s="73"/>
      <c r="AK24" s="255">
        <f>SUM(AK18:AK23)</f>
        <v>0</v>
      </c>
      <c r="AL24" s="74"/>
      <c r="AM24" s="256">
        <f>SUM(AM18:AM23)</f>
        <v>0</v>
      </c>
      <c r="AN24" s="276">
        <f t="shared" si="0"/>
        <v>0</v>
      </c>
      <c r="AO24" s="15">
        <v>14</v>
      </c>
      <c r="AP24" s="238">
        <f>SUM(I24,K24,M24,O24,Q24,S24,U24,W24,Y24,AA24,AC24,AE24,AG24,AI24,AK24,AM24)</f>
        <v>0</v>
      </c>
      <c r="AQ24" s="266"/>
      <c r="AR24" s="299"/>
      <c r="AS24" s="289" t="s">
        <v>261</v>
      </c>
    </row>
    <row r="25" spans="1:52" ht="17.25" customHeight="1" thickBot="1" x14ac:dyDescent="0.2">
      <c r="A25" s="369" t="s">
        <v>199</v>
      </c>
      <c r="B25" s="370"/>
      <c r="C25" s="370"/>
      <c r="D25" s="370"/>
      <c r="E25" s="370"/>
      <c r="F25" s="370"/>
      <c r="G25" s="370"/>
      <c r="H25" s="310">
        <f t="shared" ref="H25" si="1">H17+H24</f>
        <v>0</v>
      </c>
      <c r="I25" s="277">
        <f>I17+I24</f>
        <v>0</v>
      </c>
      <c r="J25" s="311">
        <f t="shared" ref="J25:AM25" si="2">J17+J24</f>
        <v>0</v>
      </c>
      <c r="K25" s="277">
        <f t="shared" si="2"/>
        <v>0</v>
      </c>
      <c r="L25" s="310">
        <f t="shared" si="2"/>
        <v>0</v>
      </c>
      <c r="M25" s="277">
        <f t="shared" si="2"/>
        <v>0</v>
      </c>
      <c r="N25" s="311">
        <f t="shared" si="2"/>
        <v>0</v>
      </c>
      <c r="O25" s="277">
        <f t="shared" si="2"/>
        <v>0</v>
      </c>
      <c r="P25" s="310">
        <f t="shared" si="2"/>
        <v>0</v>
      </c>
      <c r="Q25" s="277">
        <f t="shared" si="2"/>
        <v>0</v>
      </c>
      <c r="R25" s="311">
        <f t="shared" si="2"/>
        <v>0</v>
      </c>
      <c r="S25" s="277">
        <f t="shared" si="2"/>
        <v>0</v>
      </c>
      <c r="T25" s="310">
        <f t="shared" si="2"/>
        <v>0</v>
      </c>
      <c r="U25" s="277">
        <f t="shared" si="2"/>
        <v>0</v>
      </c>
      <c r="V25" s="311">
        <f t="shared" si="2"/>
        <v>0</v>
      </c>
      <c r="W25" s="277">
        <f t="shared" si="2"/>
        <v>0</v>
      </c>
      <c r="X25" s="282">
        <f t="shared" si="2"/>
        <v>0</v>
      </c>
      <c r="Y25" s="277">
        <f t="shared" si="2"/>
        <v>0</v>
      </c>
      <c r="Z25" s="281">
        <f t="shared" si="2"/>
        <v>0</v>
      </c>
      <c r="AA25" s="277">
        <f t="shared" si="2"/>
        <v>0</v>
      </c>
      <c r="AB25" s="282">
        <f t="shared" si="2"/>
        <v>0</v>
      </c>
      <c r="AC25" s="277">
        <f t="shared" si="2"/>
        <v>0</v>
      </c>
      <c r="AD25" s="281">
        <f t="shared" si="2"/>
        <v>0</v>
      </c>
      <c r="AE25" s="277">
        <f t="shared" si="2"/>
        <v>0</v>
      </c>
      <c r="AF25" s="282">
        <f t="shared" si="2"/>
        <v>0</v>
      </c>
      <c r="AG25" s="277">
        <f t="shared" si="2"/>
        <v>0</v>
      </c>
      <c r="AH25" s="281">
        <f t="shared" si="2"/>
        <v>0</v>
      </c>
      <c r="AI25" s="277">
        <f t="shared" si="2"/>
        <v>0</v>
      </c>
      <c r="AJ25" s="282">
        <f t="shared" si="2"/>
        <v>0</v>
      </c>
      <c r="AK25" s="277">
        <f t="shared" si="2"/>
        <v>0</v>
      </c>
      <c r="AL25" s="281">
        <f t="shared" si="2"/>
        <v>0</v>
      </c>
      <c r="AM25" s="277">
        <f t="shared" si="2"/>
        <v>0</v>
      </c>
      <c r="AN25" s="276">
        <f t="shared" si="0"/>
        <v>0</v>
      </c>
      <c r="AO25" s="15">
        <v>34</v>
      </c>
      <c r="AP25" s="238">
        <f>SUM(I25,K25,M25,O25,Q25,S25,U25,W25,Y25,AA25,AC25,AE25,AG25,AI25,AK25,AM25)</f>
        <v>0</v>
      </c>
      <c r="AQ25" s="266"/>
      <c r="AR25" s="299"/>
      <c r="AS25" s="289" t="s">
        <v>262</v>
      </c>
    </row>
    <row r="26" spans="1:52" s="12" customFormat="1" ht="17.25" customHeight="1" x14ac:dyDescent="0.15">
      <c r="A26" s="166" t="s">
        <v>198</v>
      </c>
      <c r="B26" s="371" t="s">
        <v>152</v>
      </c>
      <c r="C26" s="371"/>
      <c r="D26" s="371"/>
      <c r="E26" s="371"/>
      <c r="F26" s="371"/>
      <c r="G26" s="371"/>
      <c r="H26" s="371"/>
      <c r="I26" s="371"/>
      <c r="J26" s="371"/>
      <c r="K26" s="37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28"/>
      <c r="AO26" s="5"/>
      <c r="AP26" s="5"/>
      <c r="AQ26" s="267"/>
      <c r="AR26" s="292"/>
      <c r="AS26" s="289" t="s">
        <v>271</v>
      </c>
      <c r="AW26" s="117"/>
      <c r="AY26" s="143"/>
      <c r="AZ26" s="143"/>
    </row>
    <row r="27" spans="1:52" s="12" customFormat="1" ht="17.25" customHeight="1" thickBot="1" x14ac:dyDescent="0.2">
      <c r="A27" s="166"/>
      <c r="B27" s="166"/>
      <c r="C27" s="5"/>
      <c r="D27" s="5"/>
      <c r="E27" s="13"/>
      <c r="F27" s="5"/>
      <c r="G27" s="1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91"/>
      <c r="AO27" s="392"/>
      <c r="AP27" s="234"/>
      <c r="AQ27" s="267"/>
      <c r="AR27" s="299"/>
      <c r="AS27" s="302" t="s">
        <v>296</v>
      </c>
      <c r="AW27" s="117"/>
      <c r="AY27" s="143"/>
      <c r="AZ27" s="143"/>
    </row>
    <row r="28" spans="1:52" ht="17.25" customHeight="1" thickBot="1" x14ac:dyDescent="0.2">
      <c r="A28" s="367" t="s">
        <v>209</v>
      </c>
      <c r="B28" s="368"/>
      <c r="C28" s="368"/>
      <c r="D28" s="368"/>
      <c r="E28" s="368"/>
      <c r="F28" s="368"/>
      <c r="G28" s="368"/>
      <c r="H28" s="355"/>
      <c r="I28" s="356"/>
      <c r="J28" s="353"/>
      <c r="K28" s="354"/>
      <c r="L28" s="355"/>
      <c r="M28" s="356"/>
      <c r="N28" s="353"/>
      <c r="O28" s="354"/>
      <c r="P28" s="355"/>
      <c r="Q28" s="356"/>
      <c r="R28" s="353"/>
      <c r="S28" s="354"/>
      <c r="T28" s="355"/>
      <c r="U28" s="356"/>
      <c r="V28" s="353"/>
      <c r="W28" s="354"/>
      <c r="X28" s="355"/>
      <c r="Y28" s="356"/>
      <c r="Z28" s="353"/>
      <c r="AA28" s="354"/>
      <c r="AB28" s="355"/>
      <c r="AC28" s="356"/>
      <c r="AD28" s="353"/>
      <c r="AE28" s="354"/>
      <c r="AF28" s="355"/>
      <c r="AG28" s="356"/>
      <c r="AH28" s="353"/>
      <c r="AI28" s="354"/>
      <c r="AJ28" s="355"/>
      <c r="AK28" s="356"/>
      <c r="AL28" s="353"/>
      <c r="AM28" s="354"/>
      <c r="AN28" s="127">
        <f>SUM(H28:AM28)</f>
        <v>0</v>
      </c>
      <c r="AO28" s="9"/>
      <c r="AP28" s="9"/>
      <c r="AQ28" s="266"/>
      <c r="AR28" s="283"/>
      <c r="AS28" s="303" t="s">
        <v>297</v>
      </c>
    </row>
    <row r="29" spans="1:52" ht="17.25" customHeight="1" thickBot="1" x14ac:dyDescent="0.2">
      <c r="A29" s="367" t="s">
        <v>210</v>
      </c>
      <c r="B29" s="368"/>
      <c r="C29" s="368"/>
      <c r="D29" s="368"/>
      <c r="E29" s="368"/>
      <c r="F29" s="368"/>
      <c r="G29" s="368"/>
      <c r="H29" s="355"/>
      <c r="I29" s="356"/>
      <c r="J29" s="353"/>
      <c r="K29" s="354"/>
      <c r="L29" s="355"/>
      <c r="M29" s="356"/>
      <c r="N29" s="353"/>
      <c r="O29" s="354"/>
      <c r="P29" s="355"/>
      <c r="Q29" s="356"/>
      <c r="R29" s="353"/>
      <c r="S29" s="354"/>
      <c r="T29" s="355"/>
      <c r="U29" s="356"/>
      <c r="V29" s="353"/>
      <c r="W29" s="354"/>
      <c r="X29" s="355"/>
      <c r="Y29" s="356"/>
      <c r="Z29" s="353"/>
      <c r="AA29" s="354"/>
      <c r="AB29" s="355"/>
      <c r="AC29" s="356"/>
      <c r="AD29" s="353"/>
      <c r="AE29" s="354"/>
      <c r="AF29" s="355"/>
      <c r="AG29" s="356"/>
      <c r="AH29" s="353"/>
      <c r="AI29" s="354"/>
      <c r="AJ29" s="355"/>
      <c r="AK29" s="356"/>
      <c r="AL29" s="353"/>
      <c r="AM29" s="354"/>
      <c r="AN29" s="258">
        <f>SUM(H29:AM29)</f>
        <v>0</v>
      </c>
      <c r="AO29" s="9"/>
      <c r="AP29" s="9"/>
      <c r="AR29" s="283"/>
      <c r="AS29" s="289" t="s">
        <v>289</v>
      </c>
    </row>
    <row r="30" spans="1:52" ht="17.25" customHeight="1" thickBot="1" x14ac:dyDescent="0.2">
      <c r="A30" s="367" t="s">
        <v>267</v>
      </c>
      <c r="B30" s="368"/>
      <c r="C30" s="368"/>
      <c r="D30" s="368"/>
      <c r="E30" s="368"/>
      <c r="F30" s="368"/>
      <c r="G30" s="368"/>
      <c r="H30" s="355"/>
      <c r="I30" s="356"/>
      <c r="J30" s="353"/>
      <c r="K30" s="354"/>
      <c r="L30" s="355"/>
      <c r="M30" s="356"/>
      <c r="N30" s="353"/>
      <c r="O30" s="354"/>
      <c r="P30" s="355"/>
      <c r="Q30" s="356"/>
      <c r="R30" s="353"/>
      <c r="S30" s="354"/>
      <c r="T30" s="355"/>
      <c r="U30" s="356"/>
      <c r="V30" s="353"/>
      <c r="W30" s="354"/>
      <c r="X30" s="355"/>
      <c r="Y30" s="356"/>
      <c r="Z30" s="353"/>
      <c r="AA30" s="354"/>
      <c r="AB30" s="355"/>
      <c r="AC30" s="356"/>
      <c r="AD30" s="353"/>
      <c r="AE30" s="354"/>
      <c r="AF30" s="355"/>
      <c r="AG30" s="356"/>
      <c r="AH30" s="353"/>
      <c r="AI30" s="354"/>
      <c r="AJ30" s="355"/>
      <c r="AK30" s="356"/>
      <c r="AL30" s="353"/>
      <c r="AM30" s="354"/>
      <c r="AN30" s="258">
        <f>SUM(H30:AM30)</f>
        <v>0</v>
      </c>
      <c r="AR30" s="283"/>
      <c r="AS30" s="302" t="s">
        <v>290</v>
      </c>
    </row>
    <row r="31" spans="1:52" ht="17.25" customHeight="1" x14ac:dyDescent="0.15">
      <c r="AN31" s="259"/>
      <c r="AR31" s="283"/>
      <c r="AS31" s="302" t="s">
        <v>291</v>
      </c>
    </row>
    <row r="32" spans="1:52" ht="17.25" customHeight="1" x14ac:dyDescent="0.15">
      <c r="AN32" s="259"/>
      <c r="AR32" s="283"/>
      <c r="AS32" s="303" t="s">
        <v>292</v>
      </c>
    </row>
    <row r="33" spans="40:45" ht="17.25" customHeight="1" x14ac:dyDescent="0.15">
      <c r="AN33" s="259"/>
      <c r="AR33" s="283"/>
      <c r="AS33" s="289" t="s">
        <v>293</v>
      </c>
    </row>
    <row r="34" spans="40:45" ht="17.25" customHeight="1" x14ac:dyDescent="0.15">
      <c r="AN34" s="259"/>
      <c r="AR34" s="283"/>
    </row>
    <row r="35" spans="40:45" ht="17.25" customHeight="1" x14ac:dyDescent="0.15">
      <c r="AN35" s="259"/>
      <c r="AR35" s="289"/>
      <c r="AS35" s="289" t="s">
        <v>215</v>
      </c>
    </row>
    <row r="36" spans="40:45" ht="17.25" customHeight="1" x14ac:dyDescent="0.15">
      <c r="AN36" s="259"/>
      <c r="AR36" s="294"/>
      <c r="AS36" s="289" t="s">
        <v>266</v>
      </c>
    </row>
    <row r="37" spans="40:45" ht="17.25" customHeight="1" x14ac:dyDescent="0.15">
      <c r="AN37" s="259"/>
      <c r="AR37" s="283"/>
      <c r="AS37" s="289" t="s">
        <v>272</v>
      </c>
    </row>
    <row r="38" spans="40:45" ht="17.25" customHeight="1" x14ac:dyDescent="0.15">
      <c r="AN38" s="259"/>
      <c r="AR38" s="289"/>
    </row>
    <row r="39" spans="40:45" ht="17.25" customHeight="1" x14ac:dyDescent="0.15">
      <c r="AN39" s="259"/>
      <c r="AR39" s="300"/>
      <c r="AS39" s="300"/>
    </row>
    <row r="40" spans="40:45" ht="17.25" customHeight="1" x14ac:dyDescent="0.15">
      <c r="AN40" s="259"/>
      <c r="AR40" s="275"/>
      <c r="AS40" s="275"/>
    </row>
    <row r="41" spans="40:45" x14ac:dyDescent="0.15">
      <c r="AN41" s="259"/>
      <c r="AS41" s="289"/>
    </row>
    <row r="42" spans="40:45" x14ac:dyDescent="0.15">
      <c r="AN42" s="136"/>
      <c r="AS42" s="294"/>
    </row>
    <row r="43" spans="40:45" x14ac:dyDescent="0.15">
      <c r="AN43" s="259"/>
      <c r="AS43" s="275"/>
    </row>
    <row r="44" spans="40:45" x14ac:dyDescent="0.15">
      <c r="AN44" s="259"/>
    </row>
    <row r="45" spans="40:45" x14ac:dyDescent="0.15">
      <c r="AN45" s="259"/>
    </row>
    <row r="46" spans="40:45" x14ac:dyDescent="0.15">
      <c r="AN46" s="259"/>
    </row>
    <row r="47" spans="40:45" x14ac:dyDescent="0.15">
      <c r="AN47" s="259"/>
    </row>
    <row r="48" spans="40:45" x14ac:dyDescent="0.15">
      <c r="AN48" s="259"/>
    </row>
    <row r="49" spans="40:40" x14ac:dyDescent="0.15">
      <c r="AN49" s="259"/>
    </row>
    <row r="50" spans="40:40" x14ac:dyDescent="0.15">
      <c r="AN50" s="259"/>
    </row>
    <row r="51" spans="40:40" x14ac:dyDescent="0.15">
      <c r="AN51" s="259"/>
    </row>
    <row r="52" spans="40:40" x14ac:dyDescent="0.15">
      <c r="AN52" s="259"/>
    </row>
    <row r="53" spans="40:40" x14ac:dyDescent="0.15">
      <c r="AN53" s="259"/>
    </row>
    <row r="54" spans="40:40" x14ac:dyDescent="0.15">
      <c r="AN54" s="259"/>
    </row>
    <row r="55" spans="40:40" x14ac:dyDescent="0.15">
      <c r="AN55" s="259"/>
    </row>
    <row r="56" spans="40:40" x14ac:dyDescent="0.15">
      <c r="AN56" s="259"/>
    </row>
    <row r="57" spans="40:40" x14ac:dyDescent="0.15">
      <c r="AN57" s="259"/>
    </row>
    <row r="58" spans="40:40" x14ac:dyDescent="0.15">
      <c r="AN58" s="259"/>
    </row>
    <row r="59" spans="40:40" x14ac:dyDescent="0.15">
      <c r="AN59" s="259"/>
    </row>
    <row r="60" spans="40:40" x14ac:dyDescent="0.15">
      <c r="AN60" s="259"/>
    </row>
    <row r="61" spans="40:40" x14ac:dyDescent="0.15">
      <c r="AN61" s="259"/>
    </row>
    <row r="62" spans="40:40" x14ac:dyDescent="0.15">
      <c r="AN62" s="259"/>
    </row>
    <row r="63" spans="40:40" x14ac:dyDescent="0.15">
      <c r="AN63" s="259"/>
    </row>
    <row r="64" spans="40:40" x14ac:dyDescent="0.15">
      <c r="AN64" s="259"/>
    </row>
    <row r="65" spans="40:40" x14ac:dyDescent="0.15">
      <c r="AN65" s="259"/>
    </row>
    <row r="66" spans="40:40" x14ac:dyDescent="0.15">
      <c r="AN66" s="259"/>
    </row>
    <row r="67" spans="40:40" x14ac:dyDescent="0.15">
      <c r="AN67" s="259"/>
    </row>
    <row r="68" spans="40:40" x14ac:dyDescent="0.15">
      <c r="AN68" s="259"/>
    </row>
    <row r="69" spans="40:40" x14ac:dyDescent="0.15">
      <c r="AN69" s="259"/>
    </row>
    <row r="70" spans="40:40" x14ac:dyDescent="0.15">
      <c r="AN70" s="259"/>
    </row>
    <row r="71" spans="40:40" x14ac:dyDescent="0.15">
      <c r="AN71" s="259"/>
    </row>
    <row r="72" spans="40:40" x14ac:dyDescent="0.15">
      <c r="AN72" s="259"/>
    </row>
    <row r="73" spans="40:40" x14ac:dyDescent="0.15">
      <c r="AN73" s="259"/>
    </row>
    <row r="74" spans="40:40" x14ac:dyDescent="0.15">
      <c r="AN74" s="259"/>
    </row>
    <row r="75" spans="40:40" x14ac:dyDescent="0.15">
      <c r="AN75" s="259"/>
    </row>
    <row r="76" spans="40:40" x14ac:dyDescent="0.15">
      <c r="AN76" s="259"/>
    </row>
    <row r="77" spans="40:40" x14ac:dyDescent="0.15">
      <c r="AN77" s="259"/>
    </row>
    <row r="78" spans="40:40" x14ac:dyDescent="0.15">
      <c r="AN78" s="259"/>
    </row>
    <row r="79" spans="40:40" x14ac:dyDescent="0.15">
      <c r="AN79" s="259"/>
    </row>
    <row r="80" spans="40:40" x14ac:dyDescent="0.15">
      <c r="AN80" s="259"/>
    </row>
    <row r="81" spans="40:40" x14ac:dyDescent="0.15">
      <c r="AN81" s="259"/>
    </row>
    <row r="82" spans="40:40" x14ac:dyDescent="0.15">
      <c r="AN82" s="259"/>
    </row>
    <row r="83" spans="40:40" x14ac:dyDescent="0.15">
      <c r="AN83" s="259"/>
    </row>
    <row r="84" spans="40:40" x14ac:dyDescent="0.15">
      <c r="AN84" s="259"/>
    </row>
    <row r="85" spans="40:40" x14ac:dyDescent="0.15">
      <c r="AN85" s="259"/>
    </row>
    <row r="86" spans="40:40" x14ac:dyDescent="0.15">
      <c r="AN86" s="259"/>
    </row>
    <row r="87" spans="40:40" x14ac:dyDescent="0.15">
      <c r="AN87" s="259"/>
    </row>
    <row r="88" spans="40:40" x14ac:dyDescent="0.15">
      <c r="AN88" s="259"/>
    </row>
    <row r="89" spans="40:40" x14ac:dyDescent="0.15">
      <c r="AN89" s="259"/>
    </row>
    <row r="90" spans="40:40" x14ac:dyDescent="0.15">
      <c r="AN90" s="259"/>
    </row>
    <row r="91" spans="40:40" x14ac:dyDescent="0.15">
      <c r="AN91" s="259"/>
    </row>
    <row r="92" spans="40:40" x14ac:dyDescent="0.15">
      <c r="AN92" s="259"/>
    </row>
    <row r="93" spans="40:40" x14ac:dyDescent="0.15">
      <c r="AN93" s="259"/>
    </row>
    <row r="94" spans="40:40" x14ac:dyDescent="0.15">
      <c r="AN94" s="259"/>
    </row>
    <row r="95" spans="40:40" x14ac:dyDescent="0.15">
      <c r="AN95" s="259"/>
    </row>
    <row r="96" spans="40:40" x14ac:dyDescent="0.15">
      <c r="AN96" s="259"/>
    </row>
    <row r="97" spans="40:40" x14ac:dyDescent="0.15">
      <c r="AN97" s="259"/>
    </row>
    <row r="98" spans="40:40" x14ac:dyDescent="0.15">
      <c r="AN98" s="259"/>
    </row>
    <row r="99" spans="40:40" x14ac:dyDescent="0.15">
      <c r="AN99" s="259"/>
    </row>
    <row r="100" spans="40:40" x14ac:dyDescent="0.15">
      <c r="AN100" s="259"/>
    </row>
    <row r="101" spans="40:40" x14ac:dyDescent="0.15">
      <c r="AN101" s="259"/>
    </row>
    <row r="102" spans="40:40" x14ac:dyDescent="0.15">
      <c r="AN102" s="259"/>
    </row>
    <row r="103" spans="40:40" x14ac:dyDescent="0.15">
      <c r="AN103" s="259"/>
    </row>
    <row r="104" spans="40:40" x14ac:dyDescent="0.15">
      <c r="AN104" s="259"/>
    </row>
    <row r="105" spans="40:40" x14ac:dyDescent="0.15">
      <c r="AN105" s="259"/>
    </row>
    <row r="106" spans="40:40" x14ac:dyDescent="0.15">
      <c r="AN106" s="259"/>
    </row>
    <row r="107" spans="40:40" x14ac:dyDescent="0.15">
      <c r="AN107" s="259"/>
    </row>
    <row r="108" spans="40:40" x14ac:dyDescent="0.15">
      <c r="AN108" s="259"/>
    </row>
    <row r="109" spans="40:40" x14ac:dyDescent="0.15">
      <c r="AN109" s="259"/>
    </row>
    <row r="110" spans="40:40" x14ac:dyDescent="0.15">
      <c r="AN110" s="259"/>
    </row>
    <row r="111" spans="40:40" x14ac:dyDescent="0.15">
      <c r="AN111" s="259"/>
    </row>
    <row r="112" spans="40:40" x14ac:dyDescent="0.15">
      <c r="AN112" s="259"/>
    </row>
    <row r="113" spans="40:40" x14ac:dyDescent="0.15">
      <c r="AN113" s="259"/>
    </row>
    <row r="114" spans="40:40" x14ac:dyDescent="0.15">
      <c r="AN114" s="259"/>
    </row>
    <row r="115" spans="40:40" x14ac:dyDescent="0.15">
      <c r="AN115" s="259"/>
    </row>
    <row r="116" spans="40:40" x14ac:dyDescent="0.15">
      <c r="AN116" s="259"/>
    </row>
    <row r="117" spans="40:40" x14ac:dyDescent="0.15">
      <c r="AN117" s="259"/>
    </row>
    <row r="118" spans="40:40" x14ac:dyDescent="0.15">
      <c r="AN118" s="259"/>
    </row>
    <row r="119" spans="40:40" x14ac:dyDescent="0.15">
      <c r="AN119" s="259"/>
    </row>
    <row r="120" spans="40:40" x14ac:dyDescent="0.15">
      <c r="AN120" s="259"/>
    </row>
    <row r="121" spans="40:40" x14ac:dyDescent="0.15">
      <c r="AN121" s="259"/>
    </row>
    <row r="122" spans="40:40" x14ac:dyDescent="0.15">
      <c r="AN122" s="259"/>
    </row>
    <row r="123" spans="40:40" x14ac:dyDescent="0.15">
      <c r="AN123" s="259"/>
    </row>
    <row r="124" spans="40:40" x14ac:dyDescent="0.15">
      <c r="AN124" s="259"/>
    </row>
    <row r="125" spans="40:40" x14ac:dyDescent="0.15">
      <c r="AN125" s="259"/>
    </row>
    <row r="126" spans="40:40" x14ac:dyDescent="0.15">
      <c r="AN126" s="259"/>
    </row>
    <row r="127" spans="40:40" x14ac:dyDescent="0.15">
      <c r="AN127" s="259"/>
    </row>
    <row r="128" spans="40:40" x14ac:dyDescent="0.15">
      <c r="AN128" s="259"/>
    </row>
    <row r="129" spans="40:40" x14ac:dyDescent="0.15">
      <c r="AN129" s="259"/>
    </row>
    <row r="130" spans="40:40" x14ac:dyDescent="0.15">
      <c r="AN130" s="259"/>
    </row>
    <row r="131" spans="40:40" x14ac:dyDescent="0.15">
      <c r="AN131" s="259"/>
    </row>
    <row r="132" spans="40:40" x14ac:dyDescent="0.15">
      <c r="AN132" s="259"/>
    </row>
    <row r="133" spans="40:40" x14ac:dyDescent="0.15">
      <c r="AN133" s="259"/>
    </row>
    <row r="134" spans="40:40" x14ac:dyDescent="0.15">
      <c r="AN134" s="259"/>
    </row>
    <row r="135" spans="40:40" x14ac:dyDescent="0.15">
      <c r="AN135" s="259"/>
    </row>
    <row r="136" spans="40:40" x14ac:dyDescent="0.15">
      <c r="AN136" s="259"/>
    </row>
    <row r="137" spans="40:40" x14ac:dyDescent="0.15">
      <c r="AN137" s="259"/>
    </row>
    <row r="138" spans="40:40" x14ac:dyDescent="0.15">
      <c r="AN138" s="259"/>
    </row>
    <row r="139" spans="40:40" x14ac:dyDescent="0.15">
      <c r="AN139" s="259"/>
    </row>
    <row r="140" spans="40:40" x14ac:dyDescent="0.15">
      <c r="AN140" s="259"/>
    </row>
    <row r="141" spans="40:40" x14ac:dyDescent="0.15">
      <c r="AN141" s="259"/>
    </row>
    <row r="142" spans="40:40" x14ac:dyDescent="0.15">
      <c r="AN142" s="259"/>
    </row>
    <row r="143" spans="40:40" x14ac:dyDescent="0.15">
      <c r="AN143" s="259"/>
    </row>
    <row r="144" spans="40:40" x14ac:dyDescent="0.15">
      <c r="AN144" s="259"/>
    </row>
    <row r="145" spans="40:40" x14ac:dyDescent="0.15">
      <c r="AN145" s="259"/>
    </row>
    <row r="146" spans="40:40" x14ac:dyDescent="0.15">
      <c r="AN146" s="259"/>
    </row>
    <row r="147" spans="40:40" x14ac:dyDescent="0.15">
      <c r="AN147" s="259"/>
    </row>
    <row r="148" spans="40:40" x14ac:dyDescent="0.15">
      <c r="AN148" s="259"/>
    </row>
    <row r="149" spans="40:40" x14ac:dyDescent="0.15">
      <c r="AN149" s="259"/>
    </row>
    <row r="150" spans="40:40" x14ac:dyDescent="0.15">
      <c r="AN150" s="259"/>
    </row>
    <row r="151" spans="40:40" x14ac:dyDescent="0.15">
      <c r="AN151" s="259"/>
    </row>
    <row r="152" spans="40:40" x14ac:dyDescent="0.15">
      <c r="AN152" s="259"/>
    </row>
    <row r="153" spans="40:40" x14ac:dyDescent="0.15">
      <c r="AN153" s="259"/>
    </row>
    <row r="154" spans="40:40" x14ac:dyDescent="0.15">
      <c r="AN154" s="259"/>
    </row>
    <row r="155" spans="40:40" x14ac:dyDescent="0.15">
      <c r="AN155" s="259"/>
    </row>
    <row r="156" spans="40:40" x14ac:dyDescent="0.15">
      <c r="AN156" s="259"/>
    </row>
    <row r="157" spans="40:40" x14ac:dyDescent="0.15">
      <c r="AN157" s="259"/>
    </row>
    <row r="158" spans="40:40" x14ac:dyDescent="0.15">
      <c r="AN158" s="259"/>
    </row>
    <row r="159" spans="40:40" x14ac:dyDescent="0.15">
      <c r="AN159" s="259"/>
    </row>
    <row r="160" spans="40:40" x14ac:dyDescent="0.15">
      <c r="AN160" s="259"/>
    </row>
    <row r="161" spans="40:40" x14ac:dyDescent="0.15">
      <c r="AN161" s="259"/>
    </row>
    <row r="162" spans="40:40" x14ac:dyDescent="0.15">
      <c r="AN162" s="259"/>
    </row>
    <row r="163" spans="40:40" x14ac:dyDescent="0.15">
      <c r="AN163" s="259"/>
    </row>
    <row r="164" spans="40:40" x14ac:dyDescent="0.15">
      <c r="AN164" s="259"/>
    </row>
    <row r="165" spans="40:40" x14ac:dyDescent="0.15">
      <c r="AN165" s="259"/>
    </row>
    <row r="166" spans="40:40" x14ac:dyDescent="0.15">
      <c r="AN166" s="259"/>
    </row>
    <row r="167" spans="40:40" x14ac:dyDescent="0.15">
      <c r="AN167" s="259"/>
    </row>
    <row r="168" spans="40:40" x14ac:dyDescent="0.15">
      <c r="AN168" s="259"/>
    </row>
    <row r="169" spans="40:40" x14ac:dyDescent="0.15">
      <c r="AN169" s="259"/>
    </row>
    <row r="170" spans="40:40" x14ac:dyDescent="0.15">
      <c r="AN170" s="259"/>
    </row>
    <row r="171" spans="40:40" x14ac:dyDescent="0.15">
      <c r="AN171" s="259"/>
    </row>
    <row r="172" spans="40:40" x14ac:dyDescent="0.15">
      <c r="AN172" s="259"/>
    </row>
    <row r="173" spans="40:40" x14ac:dyDescent="0.15">
      <c r="AN173" s="259"/>
    </row>
    <row r="174" spans="40:40" x14ac:dyDescent="0.15">
      <c r="AN174" s="259"/>
    </row>
    <row r="175" spans="40:40" x14ac:dyDescent="0.15">
      <c r="AN175" s="259"/>
    </row>
    <row r="176" spans="40:40" x14ac:dyDescent="0.15">
      <c r="AN176" s="259"/>
    </row>
    <row r="177" spans="40:40" x14ac:dyDescent="0.15">
      <c r="AN177" s="259"/>
    </row>
    <row r="178" spans="40:40" x14ac:dyDescent="0.15">
      <c r="AN178" s="259"/>
    </row>
    <row r="179" spans="40:40" x14ac:dyDescent="0.15">
      <c r="AN179" s="259"/>
    </row>
    <row r="180" spans="40:40" x14ac:dyDescent="0.15">
      <c r="AN180" s="259"/>
    </row>
    <row r="181" spans="40:40" x14ac:dyDescent="0.15">
      <c r="AN181" s="259"/>
    </row>
    <row r="182" spans="40:40" x14ac:dyDescent="0.15">
      <c r="AN182" s="259"/>
    </row>
    <row r="183" spans="40:40" x14ac:dyDescent="0.15">
      <c r="AN183" s="259"/>
    </row>
    <row r="184" spans="40:40" x14ac:dyDescent="0.15">
      <c r="AN184" s="259"/>
    </row>
    <row r="185" spans="40:40" x14ac:dyDescent="0.15">
      <c r="AN185" s="259"/>
    </row>
    <row r="186" spans="40:40" x14ac:dyDescent="0.15">
      <c r="AN186" s="259"/>
    </row>
    <row r="187" spans="40:40" x14ac:dyDescent="0.15">
      <c r="AN187" s="259"/>
    </row>
    <row r="188" spans="40:40" x14ac:dyDescent="0.15">
      <c r="AN188" s="259"/>
    </row>
    <row r="189" spans="40:40" x14ac:dyDescent="0.15">
      <c r="AN189" s="259"/>
    </row>
    <row r="190" spans="40:40" x14ac:dyDescent="0.15">
      <c r="AN190" s="259"/>
    </row>
    <row r="191" spans="40:40" x14ac:dyDescent="0.15">
      <c r="AN191" s="259"/>
    </row>
    <row r="192" spans="40:40" x14ac:dyDescent="0.15">
      <c r="AN192" s="259"/>
    </row>
    <row r="193" spans="40:40" x14ac:dyDescent="0.15">
      <c r="AN193" s="259"/>
    </row>
    <row r="194" spans="40:40" x14ac:dyDescent="0.15">
      <c r="AN194" s="259"/>
    </row>
    <row r="195" spans="40:40" x14ac:dyDescent="0.15">
      <c r="AN195" s="259"/>
    </row>
    <row r="196" spans="40:40" x14ac:dyDescent="0.15">
      <c r="AN196" s="259"/>
    </row>
    <row r="197" spans="40:40" x14ac:dyDescent="0.15">
      <c r="AN197" s="259"/>
    </row>
    <row r="198" spans="40:40" x14ac:dyDescent="0.15">
      <c r="AN198" s="259"/>
    </row>
    <row r="199" spans="40:40" x14ac:dyDescent="0.15">
      <c r="AN199" s="259"/>
    </row>
    <row r="200" spans="40:40" x14ac:dyDescent="0.15">
      <c r="AN200" s="259"/>
    </row>
    <row r="201" spans="40:40" x14ac:dyDescent="0.15">
      <c r="AN201" s="259"/>
    </row>
    <row r="202" spans="40:40" x14ac:dyDescent="0.15">
      <c r="AN202" s="259"/>
    </row>
    <row r="203" spans="40:40" x14ac:dyDescent="0.15">
      <c r="AN203" s="259"/>
    </row>
    <row r="204" spans="40:40" x14ac:dyDescent="0.15">
      <c r="AN204" s="259"/>
    </row>
    <row r="205" spans="40:40" x14ac:dyDescent="0.15">
      <c r="AN205" s="259"/>
    </row>
    <row r="206" spans="40:40" x14ac:dyDescent="0.15">
      <c r="AN206" s="259"/>
    </row>
    <row r="207" spans="40:40" x14ac:dyDescent="0.15">
      <c r="AN207" s="259"/>
    </row>
    <row r="208" spans="40:40" x14ac:dyDescent="0.15">
      <c r="AN208" s="259"/>
    </row>
    <row r="209" spans="40:40" x14ac:dyDescent="0.15">
      <c r="AN209" s="259"/>
    </row>
    <row r="210" spans="40:40" x14ac:dyDescent="0.15">
      <c r="AN210" s="259"/>
    </row>
    <row r="211" spans="40:40" x14ac:dyDescent="0.15">
      <c r="AN211" s="259"/>
    </row>
    <row r="212" spans="40:40" x14ac:dyDescent="0.15">
      <c r="AN212" s="259"/>
    </row>
    <row r="213" spans="40:40" x14ac:dyDescent="0.15">
      <c r="AN213" s="259"/>
    </row>
    <row r="214" spans="40:40" x14ac:dyDescent="0.15">
      <c r="AN214" s="259"/>
    </row>
    <row r="215" spans="40:40" x14ac:dyDescent="0.15">
      <c r="AN215" s="259"/>
    </row>
    <row r="216" spans="40:40" x14ac:dyDescent="0.15">
      <c r="AN216" s="259"/>
    </row>
    <row r="217" spans="40:40" x14ac:dyDescent="0.15">
      <c r="AN217" s="259"/>
    </row>
    <row r="218" spans="40:40" x14ac:dyDescent="0.15">
      <c r="AN218" s="259"/>
    </row>
    <row r="219" spans="40:40" x14ac:dyDescent="0.15">
      <c r="AN219" s="259"/>
    </row>
    <row r="220" spans="40:40" x14ac:dyDescent="0.15">
      <c r="AN220" s="259"/>
    </row>
    <row r="221" spans="40:40" x14ac:dyDescent="0.15">
      <c r="AN221" s="259"/>
    </row>
    <row r="222" spans="40:40" x14ac:dyDescent="0.15">
      <c r="AN222" s="259"/>
    </row>
    <row r="223" spans="40:40" x14ac:dyDescent="0.15">
      <c r="AN223" s="259"/>
    </row>
    <row r="224" spans="40:40" x14ac:dyDescent="0.15">
      <c r="AN224" s="259"/>
    </row>
    <row r="225" spans="40:40" x14ac:dyDescent="0.15">
      <c r="AN225" s="259"/>
    </row>
    <row r="226" spans="40:40" x14ac:dyDescent="0.15">
      <c r="AN226" s="259"/>
    </row>
    <row r="227" spans="40:40" x14ac:dyDescent="0.15">
      <c r="AN227" s="259"/>
    </row>
    <row r="228" spans="40:40" x14ac:dyDescent="0.15">
      <c r="AN228" s="259"/>
    </row>
    <row r="229" spans="40:40" x14ac:dyDescent="0.15">
      <c r="AN229" s="259"/>
    </row>
    <row r="230" spans="40:40" x14ac:dyDescent="0.15">
      <c r="AN230" s="259"/>
    </row>
    <row r="231" spans="40:40" x14ac:dyDescent="0.15">
      <c r="AN231" s="259"/>
    </row>
  </sheetData>
  <sheetProtection password="CC61" sheet="1" objects="1" scenarios="1" selectLockedCells="1"/>
  <mergeCells count="94">
    <mergeCell ref="AJ30:AK30"/>
    <mergeCell ref="AL30:AM30"/>
    <mergeCell ref="Z30:AA30"/>
    <mergeCell ref="AB30:AC30"/>
    <mergeCell ref="AD30:AE30"/>
    <mergeCell ref="AF30:AG30"/>
    <mergeCell ref="AH30:AI30"/>
    <mergeCell ref="P30:Q30"/>
    <mergeCell ref="R30:S30"/>
    <mergeCell ref="T30:U30"/>
    <mergeCell ref="V30:W30"/>
    <mergeCell ref="X30:Y30"/>
    <mergeCell ref="AB29:AC29"/>
    <mergeCell ref="A29:G29"/>
    <mergeCell ref="H29:I29"/>
    <mergeCell ref="J29:K29"/>
    <mergeCell ref="L29:M29"/>
    <mergeCell ref="N29:O29"/>
    <mergeCell ref="Z29:AA29"/>
    <mergeCell ref="P29:Q29"/>
    <mergeCell ref="R29:S29"/>
    <mergeCell ref="T29:U29"/>
    <mergeCell ref="V29:W29"/>
    <mergeCell ref="X29:Y29"/>
    <mergeCell ref="AD29:AE29"/>
    <mergeCell ref="AF29:AG29"/>
    <mergeCell ref="AH29:AI29"/>
    <mergeCell ref="AJ29:AK29"/>
    <mergeCell ref="AL29:AM29"/>
    <mergeCell ref="A30:G30"/>
    <mergeCell ref="H30:I30"/>
    <mergeCell ref="J30:K30"/>
    <mergeCell ref="L30:M30"/>
    <mergeCell ref="N30:O30"/>
    <mergeCell ref="AN27:AO27"/>
    <mergeCell ref="AL28:AM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O22:AO23"/>
    <mergeCell ref="AJ5:AK5"/>
    <mergeCell ref="A7:A17"/>
    <mergeCell ref="B7:D12"/>
    <mergeCell ref="E10:E11"/>
    <mergeCell ref="B13:D14"/>
    <mergeCell ref="Z5:AA5"/>
    <mergeCell ref="AB5:AC5"/>
    <mergeCell ref="AD5:AE5"/>
    <mergeCell ref="AF5:AG5"/>
    <mergeCell ref="AH5:AI5"/>
    <mergeCell ref="B15:D16"/>
    <mergeCell ref="R5:S5"/>
    <mergeCell ref="T5:U5"/>
    <mergeCell ref="V5:W5"/>
    <mergeCell ref="X5:Y5"/>
    <mergeCell ref="A18:A24"/>
    <mergeCell ref="B18:D21"/>
    <mergeCell ref="E19:E21"/>
    <mergeCell ref="B22:D23"/>
    <mergeCell ref="A28:G28"/>
    <mergeCell ref="A25:G25"/>
    <mergeCell ref="B26:K26"/>
    <mergeCell ref="H4:K4"/>
    <mergeCell ref="L4:O4"/>
    <mergeCell ref="P4:S4"/>
    <mergeCell ref="T4:W4"/>
    <mergeCell ref="N28:O28"/>
    <mergeCell ref="H28:I28"/>
    <mergeCell ref="J28:K28"/>
    <mergeCell ref="L28:M28"/>
    <mergeCell ref="X4:AA4"/>
    <mergeCell ref="AB4:AE4"/>
    <mergeCell ref="AF4:AI4"/>
    <mergeCell ref="AJ4:AM4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altText="" r:id="rId5">
            <anchor moveWithCells="1">
              <from>
                <xdr:col>7</xdr:col>
                <xdr:colOff>19050</xdr:colOff>
                <xdr:row>1</xdr:row>
                <xdr:rowOff>285750</xdr:rowOff>
              </from>
              <to>
                <xdr:col>11</xdr:col>
                <xdr:colOff>0</xdr:colOff>
                <xdr:row>2</xdr:row>
                <xdr:rowOff>200025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99"/>
  <sheetViews>
    <sheetView tabSelected="1" view="pageBreakPreview" zoomScaleNormal="100" zoomScaleSheetLayoutView="100" workbookViewId="0">
      <selection activeCell="J21" sqref="J21"/>
    </sheetView>
  </sheetViews>
  <sheetFormatPr defaultColWidth="9" defaultRowHeight="13.5" x14ac:dyDescent="0.15"/>
  <cols>
    <col min="1" max="3" width="3.75" style="3" customWidth="1"/>
    <col min="4" max="4" width="33.25" style="3" customWidth="1"/>
    <col min="5" max="5" width="3.75" style="3" customWidth="1"/>
    <col min="6" max="21" width="3.375" style="3" customWidth="1"/>
    <col min="22" max="37" width="3.375" style="3" hidden="1" customWidth="1"/>
    <col min="38" max="40" width="7.5" style="3" customWidth="1"/>
    <col min="41" max="41" width="1.5" style="9" customWidth="1"/>
    <col min="42" max="42" width="2.125" style="268" hidden="1" customWidth="1"/>
    <col min="43" max="43" width="59.875" style="271" customWidth="1"/>
    <col min="44" max="44" width="0" style="9" hidden="1" customWidth="1"/>
    <col min="45" max="45" width="3.125" style="3" hidden="1" customWidth="1"/>
    <col min="46" max="46" width="14.625" style="116" hidden="1" customWidth="1"/>
    <col min="47" max="47" width="22.5" style="9" hidden="1" customWidth="1"/>
    <col min="48" max="48" width="27" style="142" hidden="1" customWidth="1"/>
    <col min="49" max="49" width="29.625" style="142" hidden="1" customWidth="1"/>
    <col min="50" max="50" width="0" style="9" hidden="1" customWidth="1"/>
    <col min="51" max="16384" width="9" style="9"/>
  </cols>
  <sheetData>
    <row r="1" spans="1:50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285"/>
      <c r="AQ1" s="285"/>
      <c r="AS1" s="8"/>
      <c r="AT1" s="116" t="s">
        <v>34</v>
      </c>
    </row>
    <row r="2" spans="1:50" ht="24" customHeight="1" thickBot="1" x14ac:dyDescent="0.2">
      <c r="A2" s="444" t="s">
        <v>40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P2" s="286"/>
      <c r="AQ2" s="286" t="s">
        <v>206</v>
      </c>
      <c r="AS2" s="8"/>
      <c r="AT2" s="116" t="s">
        <v>35</v>
      </c>
    </row>
    <row r="3" spans="1:50" ht="17.25" customHeight="1" x14ac:dyDescent="0.15">
      <c r="A3" s="424" t="s">
        <v>0</v>
      </c>
      <c r="B3" s="425"/>
      <c r="C3" s="445" t="s">
        <v>8</v>
      </c>
      <c r="D3" s="6" t="s">
        <v>1</v>
      </c>
      <c r="E3" s="6" t="s">
        <v>2</v>
      </c>
      <c r="F3" s="436" t="s">
        <v>41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8"/>
      <c r="AL3" s="341" t="s">
        <v>11</v>
      </c>
      <c r="AM3" s="344" t="s">
        <v>39</v>
      </c>
      <c r="AN3" s="347" t="s">
        <v>20</v>
      </c>
      <c r="AP3" s="287"/>
      <c r="AQ3" s="304" t="s">
        <v>213</v>
      </c>
      <c r="AR3" s="17"/>
      <c r="AS3" s="17"/>
      <c r="AT3" s="118" t="s">
        <v>42</v>
      </c>
      <c r="AU3" s="16"/>
      <c r="AV3" s="16"/>
      <c r="AW3" s="16"/>
      <c r="AX3" s="16"/>
    </row>
    <row r="4" spans="1:50" ht="17.25" customHeight="1" thickBot="1" x14ac:dyDescent="0.2">
      <c r="A4" s="426"/>
      <c r="B4" s="427"/>
      <c r="C4" s="446"/>
      <c r="D4" s="7" t="s">
        <v>4</v>
      </c>
      <c r="E4" s="7" t="s">
        <v>3</v>
      </c>
      <c r="F4" s="439" t="s">
        <v>51</v>
      </c>
      <c r="G4" s="439"/>
      <c r="H4" s="439"/>
      <c r="I4" s="439"/>
      <c r="J4" s="439" t="s">
        <v>52</v>
      </c>
      <c r="K4" s="439"/>
      <c r="L4" s="439"/>
      <c r="M4" s="439"/>
      <c r="N4" s="439" t="s">
        <v>52</v>
      </c>
      <c r="O4" s="439"/>
      <c r="P4" s="439"/>
      <c r="Q4" s="439"/>
      <c r="R4" s="439" t="s">
        <v>52</v>
      </c>
      <c r="S4" s="439"/>
      <c r="T4" s="439"/>
      <c r="U4" s="440"/>
      <c r="V4" s="439" t="s">
        <v>51</v>
      </c>
      <c r="W4" s="439"/>
      <c r="X4" s="439"/>
      <c r="Y4" s="439"/>
      <c r="Z4" s="439" t="s">
        <v>52</v>
      </c>
      <c r="AA4" s="439"/>
      <c r="AB4" s="439"/>
      <c r="AC4" s="439"/>
      <c r="AD4" s="439" t="s">
        <v>52</v>
      </c>
      <c r="AE4" s="439"/>
      <c r="AF4" s="439"/>
      <c r="AG4" s="439"/>
      <c r="AH4" s="439" t="s">
        <v>52</v>
      </c>
      <c r="AI4" s="439"/>
      <c r="AJ4" s="439"/>
      <c r="AK4" s="440"/>
      <c r="AL4" s="342"/>
      <c r="AM4" s="345"/>
      <c r="AN4" s="348"/>
      <c r="AP4" s="287"/>
      <c r="AQ4" s="304" t="s">
        <v>222</v>
      </c>
      <c r="AR4" s="17"/>
      <c r="AS4" s="17"/>
      <c r="AT4" s="118" t="s">
        <v>43</v>
      </c>
      <c r="AU4" s="16"/>
      <c r="AV4" s="16"/>
      <c r="AW4" s="150"/>
      <c r="AX4" s="16"/>
    </row>
    <row r="5" spans="1:50" ht="17.25" customHeight="1" x14ac:dyDescent="0.15">
      <c r="A5" s="426"/>
      <c r="B5" s="427"/>
      <c r="C5" s="446"/>
      <c r="D5" s="7" t="s">
        <v>5</v>
      </c>
      <c r="E5" s="7"/>
      <c r="F5" s="350" t="s">
        <v>23</v>
      </c>
      <c r="G5" s="351"/>
      <c r="H5" s="351" t="s">
        <v>24</v>
      </c>
      <c r="I5" s="352"/>
      <c r="J5" s="350" t="s">
        <v>25</v>
      </c>
      <c r="K5" s="351"/>
      <c r="L5" s="351" t="s">
        <v>26</v>
      </c>
      <c r="M5" s="352"/>
      <c r="N5" s="350" t="s">
        <v>27</v>
      </c>
      <c r="O5" s="351"/>
      <c r="P5" s="351" t="s">
        <v>28</v>
      </c>
      <c r="Q5" s="352"/>
      <c r="R5" s="350" t="s">
        <v>29</v>
      </c>
      <c r="S5" s="351"/>
      <c r="T5" s="351" t="s">
        <v>30</v>
      </c>
      <c r="U5" s="352"/>
      <c r="V5" s="350" t="s">
        <v>53</v>
      </c>
      <c r="W5" s="351"/>
      <c r="X5" s="351" t="s">
        <v>54</v>
      </c>
      <c r="Y5" s="352"/>
      <c r="Z5" s="350" t="s">
        <v>55</v>
      </c>
      <c r="AA5" s="351"/>
      <c r="AB5" s="351" t="s">
        <v>56</v>
      </c>
      <c r="AC5" s="352"/>
      <c r="AD5" s="350" t="s">
        <v>57</v>
      </c>
      <c r="AE5" s="351"/>
      <c r="AF5" s="351" t="s">
        <v>58</v>
      </c>
      <c r="AG5" s="352"/>
      <c r="AH5" s="350" t="s">
        <v>59</v>
      </c>
      <c r="AI5" s="351"/>
      <c r="AJ5" s="351" t="s">
        <v>60</v>
      </c>
      <c r="AK5" s="352"/>
      <c r="AL5" s="342"/>
      <c r="AM5" s="345"/>
      <c r="AN5" s="348"/>
      <c r="AP5" s="288"/>
      <c r="AQ5" s="305" t="s">
        <v>223</v>
      </c>
      <c r="AR5" s="16"/>
      <c r="AS5" s="16"/>
      <c r="AT5" s="118" t="s">
        <v>44</v>
      </c>
      <c r="AU5" s="16"/>
      <c r="AV5" s="16"/>
      <c r="AW5" s="16"/>
      <c r="AX5" s="16"/>
    </row>
    <row r="6" spans="1:50" ht="17.25" customHeight="1" thickBot="1" x14ac:dyDescent="0.2">
      <c r="A6" s="428"/>
      <c r="B6" s="429"/>
      <c r="C6" s="447"/>
      <c r="D6" s="2" t="s">
        <v>6</v>
      </c>
      <c r="E6" s="2" t="s">
        <v>7</v>
      </c>
      <c r="F6" s="229" t="s">
        <v>31</v>
      </c>
      <c r="G6" s="230" t="s">
        <v>195</v>
      </c>
      <c r="H6" s="231" t="s">
        <v>31</v>
      </c>
      <c r="I6" s="232" t="s">
        <v>195</v>
      </c>
      <c r="J6" s="229" t="s">
        <v>31</v>
      </c>
      <c r="K6" s="230" t="s">
        <v>195</v>
      </c>
      <c r="L6" s="231" t="s">
        <v>31</v>
      </c>
      <c r="M6" s="232" t="s">
        <v>195</v>
      </c>
      <c r="N6" s="229" t="s">
        <v>31</v>
      </c>
      <c r="O6" s="230" t="s">
        <v>195</v>
      </c>
      <c r="P6" s="231" t="s">
        <v>31</v>
      </c>
      <c r="Q6" s="232" t="s">
        <v>195</v>
      </c>
      <c r="R6" s="229" t="s">
        <v>31</v>
      </c>
      <c r="S6" s="230" t="s">
        <v>195</v>
      </c>
      <c r="T6" s="231" t="s">
        <v>31</v>
      </c>
      <c r="U6" s="232" t="s">
        <v>195</v>
      </c>
      <c r="V6" s="229" t="s">
        <v>31</v>
      </c>
      <c r="W6" s="230" t="s">
        <v>195</v>
      </c>
      <c r="X6" s="231" t="s">
        <v>31</v>
      </c>
      <c r="Y6" s="232" t="s">
        <v>195</v>
      </c>
      <c r="Z6" s="229" t="s">
        <v>31</v>
      </c>
      <c r="AA6" s="230" t="s">
        <v>195</v>
      </c>
      <c r="AB6" s="231" t="s">
        <v>31</v>
      </c>
      <c r="AC6" s="232" t="s">
        <v>195</v>
      </c>
      <c r="AD6" s="229" t="s">
        <v>31</v>
      </c>
      <c r="AE6" s="230" t="s">
        <v>195</v>
      </c>
      <c r="AF6" s="231" t="s">
        <v>31</v>
      </c>
      <c r="AG6" s="232" t="s">
        <v>195</v>
      </c>
      <c r="AH6" s="229" t="s">
        <v>31</v>
      </c>
      <c r="AI6" s="230" t="s">
        <v>195</v>
      </c>
      <c r="AJ6" s="231" t="s">
        <v>31</v>
      </c>
      <c r="AK6" s="232" t="s">
        <v>195</v>
      </c>
      <c r="AL6" s="343"/>
      <c r="AM6" s="346"/>
      <c r="AN6" s="349"/>
      <c r="AP6" s="288"/>
      <c r="AQ6" s="305" t="s">
        <v>224</v>
      </c>
      <c r="AR6" s="16"/>
      <c r="AS6" s="16"/>
      <c r="AT6" s="118" t="s">
        <v>45</v>
      </c>
      <c r="AU6" s="16"/>
      <c r="AV6" s="16"/>
      <c r="AW6" s="16"/>
      <c r="AX6" s="16"/>
    </row>
    <row r="7" spans="1:50" ht="17.25" customHeight="1" x14ac:dyDescent="0.15">
      <c r="A7" s="430" t="s">
        <v>135</v>
      </c>
      <c r="B7" s="433" t="s">
        <v>112</v>
      </c>
      <c r="C7" s="180" t="s">
        <v>136</v>
      </c>
      <c r="D7" s="187" t="s">
        <v>137</v>
      </c>
      <c r="E7" s="181">
        <v>2</v>
      </c>
      <c r="F7" s="92"/>
      <c r="G7" s="77"/>
      <c r="H7" s="93"/>
      <c r="I7" s="79"/>
      <c r="J7" s="83"/>
      <c r="K7" s="65"/>
      <c r="L7" s="84"/>
      <c r="M7" s="66"/>
      <c r="N7" s="94"/>
      <c r="O7" s="77"/>
      <c r="P7" s="93"/>
      <c r="Q7" s="77"/>
      <c r="R7" s="92"/>
      <c r="S7" s="77"/>
      <c r="T7" s="93"/>
      <c r="U7" s="78"/>
      <c r="V7" s="92"/>
      <c r="W7" s="77"/>
      <c r="X7" s="93"/>
      <c r="Y7" s="79"/>
      <c r="Z7" s="83"/>
      <c r="AA7" s="65"/>
      <c r="AB7" s="84"/>
      <c r="AC7" s="66"/>
      <c r="AD7" s="94"/>
      <c r="AE7" s="77"/>
      <c r="AF7" s="93"/>
      <c r="AG7" s="77"/>
      <c r="AH7" s="92"/>
      <c r="AI7" s="77"/>
      <c r="AJ7" s="93"/>
      <c r="AK7" s="79"/>
      <c r="AL7" s="263"/>
      <c r="AM7" s="41"/>
      <c r="AN7" s="42"/>
      <c r="AP7" s="289"/>
      <c r="AQ7" s="306"/>
      <c r="AR7" s="16"/>
      <c r="AS7" s="414" t="s">
        <v>73</v>
      </c>
      <c r="AT7" s="153">
        <v>250152511101</v>
      </c>
      <c r="AU7" s="121" t="str">
        <f t="shared" ref="AU7:AU18" si="0">D7</f>
        <v>微分積分学ＡＩ</v>
      </c>
      <c r="AV7" s="121"/>
      <c r="AW7" s="123"/>
      <c r="AX7" s="16"/>
    </row>
    <row r="8" spans="1:50" ht="17.25" customHeight="1" x14ac:dyDescent="0.15">
      <c r="A8" s="431"/>
      <c r="B8" s="434"/>
      <c r="C8" s="182" t="s">
        <v>136</v>
      </c>
      <c r="D8" s="192" t="s">
        <v>138</v>
      </c>
      <c r="E8" s="183">
        <v>2</v>
      </c>
      <c r="F8" s="86"/>
      <c r="G8" s="77"/>
      <c r="H8" s="87"/>
      <c r="I8" s="79"/>
      <c r="J8" s="101"/>
      <c r="K8" s="71"/>
      <c r="L8" s="102"/>
      <c r="M8" s="72"/>
      <c r="N8" s="103"/>
      <c r="O8" s="77"/>
      <c r="P8" s="87"/>
      <c r="Q8" s="77"/>
      <c r="R8" s="86"/>
      <c r="S8" s="77"/>
      <c r="T8" s="87"/>
      <c r="U8" s="78"/>
      <c r="V8" s="101"/>
      <c r="W8" s="77"/>
      <c r="X8" s="102"/>
      <c r="Y8" s="79"/>
      <c r="Z8" s="101"/>
      <c r="AA8" s="71"/>
      <c r="AB8" s="102"/>
      <c r="AC8" s="72"/>
      <c r="AD8" s="103"/>
      <c r="AE8" s="77"/>
      <c r="AF8" s="102"/>
      <c r="AG8" s="77"/>
      <c r="AH8" s="101"/>
      <c r="AI8" s="77"/>
      <c r="AJ8" s="102"/>
      <c r="AK8" s="79"/>
      <c r="AL8" s="264"/>
      <c r="AM8" s="43"/>
      <c r="AN8" s="44"/>
      <c r="AP8" s="289"/>
      <c r="AQ8" s="306" t="s">
        <v>225</v>
      </c>
      <c r="AS8" s="415"/>
      <c r="AT8" s="154">
        <v>250092800004</v>
      </c>
      <c r="AU8" s="120" t="str">
        <f t="shared" si="0"/>
        <v>微分積分学ＡＩＩ</v>
      </c>
      <c r="AV8" s="146"/>
      <c r="AW8" s="147"/>
    </row>
    <row r="9" spans="1:50" ht="17.25" customHeight="1" x14ac:dyDescent="0.15">
      <c r="A9" s="431"/>
      <c r="B9" s="434"/>
      <c r="C9" s="182" t="s">
        <v>46</v>
      </c>
      <c r="D9" s="192" t="s">
        <v>139</v>
      </c>
      <c r="E9" s="183">
        <v>2</v>
      </c>
      <c r="F9" s="89"/>
      <c r="G9" s="75"/>
      <c r="H9" s="90"/>
      <c r="I9" s="76"/>
      <c r="J9" s="101"/>
      <c r="K9" s="71"/>
      <c r="L9" s="102"/>
      <c r="M9" s="72"/>
      <c r="N9" s="103"/>
      <c r="O9" s="77"/>
      <c r="P9" s="87"/>
      <c r="Q9" s="77"/>
      <c r="R9" s="86"/>
      <c r="S9" s="77"/>
      <c r="T9" s="87"/>
      <c r="U9" s="78"/>
      <c r="V9" s="107"/>
      <c r="W9" s="75"/>
      <c r="X9" s="104"/>
      <c r="Y9" s="76"/>
      <c r="Z9" s="101"/>
      <c r="AA9" s="71"/>
      <c r="AB9" s="102"/>
      <c r="AC9" s="72"/>
      <c r="AD9" s="103"/>
      <c r="AE9" s="77"/>
      <c r="AF9" s="102"/>
      <c r="AG9" s="77"/>
      <c r="AH9" s="101"/>
      <c r="AI9" s="77"/>
      <c r="AJ9" s="102"/>
      <c r="AK9" s="79"/>
      <c r="AL9" s="264"/>
      <c r="AM9" s="43"/>
      <c r="AN9" s="44"/>
      <c r="AP9" s="289"/>
      <c r="AQ9" s="306" t="s">
        <v>273</v>
      </c>
      <c r="AS9" s="415"/>
      <c r="AT9" s="154">
        <v>251328000008</v>
      </c>
      <c r="AU9" s="120" t="str">
        <f t="shared" si="0"/>
        <v>線形代数学Ｉ</v>
      </c>
      <c r="AV9" s="146"/>
      <c r="AW9" s="147"/>
    </row>
    <row r="10" spans="1:50" ht="17.25" customHeight="1" x14ac:dyDescent="0.15">
      <c r="A10" s="431"/>
      <c r="B10" s="434"/>
      <c r="C10" s="182" t="s">
        <v>46</v>
      </c>
      <c r="D10" s="192" t="s">
        <v>140</v>
      </c>
      <c r="E10" s="183">
        <v>2</v>
      </c>
      <c r="F10" s="101"/>
      <c r="G10" s="71"/>
      <c r="H10" s="102"/>
      <c r="I10" s="72"/>
      <c r="J10" s="101"/>
      <c r="K10" s="71"/>
      <c r="L10" s="102"/>
      <c r="M10" s="72"/>
      <c r="N10" s="103"/>
      <c r="O10" s="77"/>
      <c r="P10" s="87"/>
      <c r="Q10" s="77"/>
      <c r="R10" s="86"/>
      <c r="S10" s="77"/>
      <c r="T10" s="87"/>
      <c r="U10" s="78"/>
      <c r="V10" s="101"/>
      <c r="W10" s="71"/>
      <c r="X10" s="102"/>
      <c r="Y10" s="72"/>
      <c r="Z10" s="101"/>
      <c r="AA10" s="71"/>
      <c r="AB10" s="102"/>
      <c r="AC10" s="72"/>
      <c r="AD10" s="103"/>
      <c r="AE10" s="77"/>
      <c r="AF10" s="102"/>
      <c r="AG10" s="77"/>
      <c r="AH10" s="101"/>
      <c r="AI10" s="77"/>
      <c r="AJ10" s="102"/>
      <c r="AK10" s="79"/>
      <c r="AL10" s="264"/>
      <c r="AM10" s="43"/>
      <c r="AN10" s="44"/>
      <c r="AP10" s="289"/>
      <c r="AQ10" s="306" t="s">
        <v>226</v>
      </c>
      <c r="AS10" s="415"/>
      <c r="AT10" s="154">
        <v>250092800006</v>
      </c>
      <c r="AU10" s="120" t="str">
        <f t="shared" si="0"/>
        <v>線形代数学ＩＩ</v>
      </c>
      <c r="AV10" s="146"/>
      <c r="AW10" s="147"/>
    </row>
    <row r="11" spans="1:50" ht="17.25" customHeight="1" x14ac:dyDescent="0.15">
      <c r="A11" s="431"/>
      <c r="B11" s="434"/>
      <c r="C11" s="182" t="s">
        <v>136</v>
      </c>
      <c r="D11" s="192" t="s">
        <v>141</v>
      </c>
      <c r="E11" s="183">
        <v>2</v>
      </c>
      <c r="F11" s="92"/>
      <c r="G11" s="77"/>
      <c r="H11" s="93"/>
      <c r="I11" s="79"/>
      <c r="J11" s="101"/>
      <c r="K11" s="71"/>
      <c r="L11" s="102"/>
      <c r="M11" s="72"/>
      <c r="N11" s="103"/>
      <c r="O11" s="77"/>
      <c r="P11" s="87"/>
      <c r="Q11" s="77"/>
      <c r="R11" s="86"/>
      <c r="S11" s="77"/>
      <c r="T11" s="87"/>
      <c r="U11" s="78"/>
      <c r="V11" s="92"/>
      <c r="W11" s="77"/>
      <c r="X11" s="93"/>
      <c r="Y11" s="79"/>
      <c r="Z11" s="101"/>
      <c r="AA11" s="71"/>
      <c r="AB11" s="102"/>
      <c r="AC11" s="72"/>
      <c r="AD11" s="103"/>
      <c r="AE11" s="77"/>
      <c r="AF11" s="102"/>
      <c r="AG11" s="77"/>
      <c r="AH11" s="101"/>
      <c r="AI11" s="77"/>
      <c r="AJ11" s="102"/>
      <c r="AK11" s="79"/>
      <c r="AL11" s="264"/>
      <c r="AM11" s="43"/>
      <c r="AN11" s="44"/>
      <c r="AP11" s="289"/>
      <c r="AQ11" s="306" t="s">
        <v>227</v>
      </c>
      <c r="AS11" s="416"/>
      <c r="AT11" s="154">
        <v>250092800005</v>
      </c>
      <c r="AU11" s="120" t="str">
        <f t="shared" si="0"/>
        <v>物理学基礎ＡＩ</v>
      </c>
      <c r="AV11" s="146"/>
      <c r="AW11" s="147"/>
    </row>
    <row r="12" spans="1:50" ht="17.25" customHeight="1" thickBot="1" x14ac:dyDescent="0.2">
      <c r="A12" s="432"/>
      <c r="B12" s="435"/>
      <c r="C12" s="184" t="s">
        <v>136</v>
      </c>
      <c r="D12" s="194" t="s">
        <v>142</v>
      </c>
      <c r="E12" s="185">
        <v>2</v>
      </c>
      <c r="F12" s="86"/>
      <c r="G12" s="77"/>
      <c r="H12" s="87"/>
      <c r="I12" s="79"/>
      <c r="J12" s="101"/>
      <c r="K12" s="71"/>
      <c r="L12" s="102"/>
      <c r="M12" s="72"/>
      <c r="N12" s="103"/>
      <c r="O12" s="77"/>
      <c r="P12" s="87"/>
      <c r="Q12" s="77"/>
      <c r="R12" s="86"/>
      <c r="S12" s="77"/>
      <c r="T12" s="87"/>
      <c r="U12" s="78"/>
      <c r="V12" s="101"/>
      <c r="W12" s="77"/>
      <c r="X12" s="102"/>
      <c r="Y12" s="79"/>
      <c r="Z12" s="101"/>
      <c r="AA12" s="71"/>
      <c r="AB12" s="102"/>
      <c r="AC12" s="72"/>
      <c r="AD12" s="103"/>
      <c r="AE12" s="77"/>
      <c r="AF12" s="102"/>
      <c r="AG12" s="77"/>
      <c r="AH12" s="101"/>
      <c r="AI12" s="77"/>
      <c r="AJ12" s="102"/>
      <c r="AK12" s="79"/>
      <c r="AL12" s="264"/>
      <c r="AM12" s="43"/>
      <c r="AN12" s="44"/>
      <c r="AP12" s="289"/>
      <c r="AQ12" s="306" t="s">
        <v>228</v>
      </c>
      <c r="AS12" s="415"/>
      <c r="AT12" s="154">
        <v>250299110001</v>
      </c>
      <c r="AU12" s="120" t="str">
        <f t="shared" si="0"/>
        <v>物理学基礎ＡＩＩ</v>
      </c>
      <c r="AV12" s="146"/>
      <c r="AW12" s="147"/>
    </row>
    <row r="13" spans="1:50" ht="17.25" customHeight="1" thickBot="1" x14ac:dyDescent="0.2">
      <c r="A13" s="369" t="s">
        <v>12</v>
      </c>
      <c r="B13" s="370"/>
      <c r="C13" s="370"/>
      <c r="D13" s="370"/>
      <c r="E13" s="370"/>
      <c r="F13" s="73"/>
      <c r="G13" s="255">
        <f>SUM(G7:G12)</f>
        <v>0</v>
      </c>
      <c r="H13" s="74"/>
      <c r="I13" s="255">
        <f>SUM(I7:I12)</f>
        <v>0</v>
      </c>
      <c r="J13" s="73"/>
      <c r="K13" s="255">
        <f>SUM(K7:K12)</f>
        <v>0</v>
      </c>
      <c r="L13" s="74"/>
      <c r="M13" s="255">
        <f>SUM(M7:M12)</f>
        <v>0</v>
      </c>
      <c r="N13" s="73"/>
      <c r="O13" s="255">
        <f>SUM(O7:O12)</f>
        <v>0</v>
      </c>
      <c r="P13" s="74"/>
      <c r="Q13" s="255">
        <f>SUM(Q7:Q12)</f>
        <v>0</v>
      </c>
      <c r="R13" s="73"/>
      <c r="S13" s="255">
        <f>SUM(S7:S12)</f>
        <v>0</v>
      </c>
      <c r="T13" s="74"/>
      <c r="U13" s="255">
        <f>SUM(U7:U12)</f>
        <v>0</v>
      </c>
      <c r="V13" s="73"/>
      <c r="W13" s="255">
        <f>SUM(W7:W12)</f>
        <v>0</v>
      </c>
      <c r="X13" s="74"/>
      <c r="Y13" s="255">
        <f>SUM(Y7:Y12)</f>
        <v>0</v>
      </c>
      <c r="Z13" s="73"/>
      <c r="AA13" s="255">
        <f>SUM(AA7:AA12)</f>
        <v>0</v>
      </c>
      <c r="AB13" s="74"/>
      <c r="AC13" s="255">
        <f>SUM(AC7:AC12)</f>
        <v>0</v>
      </c>
      <c r="AD13" s="73"/>
      <c r="AE13" s="255">
        <f>SUM(AE7:AE12)</f>
        <v>0</v>
      </c>
      <c r="AF13" s="74"/>
      <c r="AG13" s="255">
        <f>SUM(AG7:AG12)</f>
        <v>0</v>
      </c>
      <c r="AH13" s="73"/>
      <c r="AI13" s="255">
        <f>SUM(AI7:AI12)</f>
        <v>0</v>
      </c>
      <c r="AJ13" s="74"/>
      <c r="AK13" s="262">
        <f>SUM(AK7:AK12)</f>
        <v>0</v>
      </c>
      <c r="AL13" s="115">
        <f>SUM(F13,H13,J13,L13,N13,P13,R13,T13,V13,X13,Z13,AB13,AD13,AF13,AH13,AJ13)</f>
        <v>0</v>
      </c>
      <c r="AM13" s="15">
        <v>12</v>
      </c>
      <c r="AN13" s="250">
        <f>SUM(G13,I13,K13,M13,O13,Q13,S13,U13,W13,Y13,AA13,AC13,AE13,AG13,AI13,AK13)</f>
        <v>0</v>
      </c>
      <c r="AP13" s="289"/>
      <c r="AQ13" s="306" t="s">
        <v>229</v>
      </c>
      <c r="AS13" s="415"/>
      <c r="AT13" s="154">
        <v>250299200001</v>
      </c>
      <c r="AU13" s="120">
        <f t="shared" si="0"/>
        <v>0</v>
      </c>
      <c r="AV13" s="146"/>
      <c r="AW13" s="147"/>
    </row>
    <row r="14" spans="1:50" ht="17.25" customHeight="1" thickBot="1" x14ac:dyDescent="0.2">
      <c r="A14" s="200"/>
      <c r="B14" s="175"/>
      <c r="C14" s="175"/>
      <c r="D14" s="175"/>
      <c r="E14" s="175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1"/>
      <c r="AP14" s="289"/>
      <c r="AQ14" s="306" t="s">
        <v>230</v>
      </c>
      <c r="AS14" s="416"/>
      <c r="AT14" s="154"/>
      <c r="AU14" s="120"/>
      <c r="AV14" s="146"/>
      <c r="AW14" s="147"/>
    </row>
    <row r="15" spans="1:50" ht="17.25" customHeight="1" x14ac:dyDescent="0.15">
      <c r="A15" s="441" t="s">
        <v>146</v>
      </c>
      <c r="B15" s="422" t="s">
        <v>73</v>
      </c>
      <c r="C15" s="188" t="s">
        <v>9</v>
      </c>
      <c r="D15" s="190" t="s">
        <v>143</v>
      </c>
      <c r="E15" s="191">
        <v>2</v>
      </c>
      <c r="F15" s="92"/>
      <c r="G15" s="77"/>
      <c r="H15" s="93"/>
      <c r="I15" s="79"/>
      <c r="J15" s="92"/>
      <c r="K15" s="77"/>
      <c r="L15" s="93"/>
      <c r="M15" s="78"/>
      <c r="N15" s="92"/>
      <c r="O15" s="77"/>
      <c r="P15" s="93"/>
      <c r="Q15" s="78"/>
      <c r="R15" s="92"/>
      <c r="S15" s="77"/>
      <c r="T15" s="93"/>
      <c r="U15" s="78"/>
      <c r="V15" s="92"/>
      <c r="W15" s="77"/>
      <c r="X15" s="93"/>
      <c r="Y15" s="79"/>
      <c r="Z15" s="92"/>
      <c r="AA15" s="77"/>
      <c r="AB15" s="93"/>
      <c r="AC15" s="78"/>
      <c r="AD15" s="92"/>
      <c r="AE15" s="77"/>
      <c r="AF15" s="93"/>
      <c r="AG15" s="78"/>
      <c r="AH15" s="92"/>
      <c r="AI15" s="77"/>
      <c r="AJ15" s="93"/>
      <c r="AK15" s="79"/>
      <c r="AL15" s="263"/>
      <c r="AM15" s="41"/>
      <c r="AN15" s="42"/>
      <c r="AP15" s="271"/>
      <c r="AQ15" s="306" t="s">
        <v>231</v>
      </c>
      <c r="AS15" s="416"/>
      <c r="AT15" s="154">
        <v>250228100002</v>
      </c>
      <c r="AU15" s="120" t="str">
        <f t="shared" si="0"/>
        <v>フレッシュマンセミナー</v>
      </c>
      <c r="AV15" s="146"/>
      <c r="AW15" s="147"/>
    </row>
    <row r="16" spans="1:50" ht="17.25" customHeight="1" x14ac:dyDescent="0.15">
      <c r="A16" s="442"/>
      <c r="B16" s="422"/>
      <c r="C16" s="189" t="s">
        <v>144</v>
      </c>
      <c r="D16" s="190" t="s">
        <v>61</v>
      </c>
      <c r="E16" s="191">
        <v>2</v>
      </c>
      <c r="F16" s="86"/>
      <c r="G16" s="77"/>
      <c r="H16" s="87"/>
      <c r="I16" s="79"/>
      <c r="J16" s="101"/>
      <c r="K16" s="71"/>
      <c r="L16" s="102"/>
      <c r="M16" s="72"/>
      <c r="N16" s="101"/>
      <c r="O16" s="71"/>
      <c r="P16" s="102"/>
      <c r="Q16" s="72"/>
      <c r="R16" s="86"/>
      <c r="S16" s="77"/>
      <c r="T16" s="87"/>
      <c r="U16" s="78"/>
      <c r="V16" s="101"/>
      <c r="W16" s="77"/>
      <c r="X16" s="102"/>
      <c r="Y16" s="79"/>
      <c r="Z16" s="101"/>
      <c r="AA16" s="71"/>
      <c r="AB16" s="102"/>
      <c r="AC16" s="72"/>
      <c r="AD16" s="101"/>
      <c r="AE16" s="71"/>
      <c r="AF16" s="102"/>
      <c r="AG16" s="72"/>
      <c r="AH16" s="101"/>
      <c r="AI16" s="77"/>
      <c r="AJ16" s="102"/>
      <c r="AK16" s="79"/>
      <c r="AL16" s="264"/>
      <c r="AM16" s="43"/>
      <c r="AN16" s="44"/>
      <c r="AP16" s="271"/>
      <c r="AQ16" s="306"/>
      <c r="AS16" s="415"/>
      <c r="AT16" s="119">
        <v>250228100006</v>
      </c>
      <c r="AU16" s="120" t="str">
        <f t="shared" si="0"/>
        <v>工学倫理</v>
      </c>
      <c r="AV16" s="146"/>
      <c r="AW16" s="147"/>
    </row>
    <row r="17" spans="1:49" ht="17.25" customHeight="1" x14ac:dyDescent="0.15">
      <c r="A17" s="442"/>
      <c r="B17" s="422"/>
      <c r="C17" s="189" t="s">
        <v>144</v>
      </c>
      <c r="D17" s="192" t="s">
        <v>62</v>
      </c>
      <c r="E17" s="182">
        <v>2</v>
      </c>
      <c r="F17" s="86"/>
      <c r="G17" s="77"/>
      <c r="H17" s="87"/>
      <c r="I17" s="79"/>
      <c r="J17" s="101"/>
      <c r="K17" s="71"/>
      <c r="L17" s="102"/>
      <c r="M17" s="72"/>
      <c r="N17" s="101"/>
      <c r="O17" s="71"/>
      <c r="P17" s="102"/>
      <c r="Q17" s="72"/>
      <c r="R17" s="86"/>
      <c r="S17" s="77"/>
      <c r="T17" s="87"/>
      <c r="U17" s="78"/>
      <c r="V17" s="101"/>
      <c r="W17" s="77"/>
      <c r="X17" s="102"/>
      <c r="Y17" s="79"/>
      <c r="Z17" s="101"/>
      <c r="AA17" s="71"/>
      <c r="AB17" s="102"/>
      <c r="AC17" s="72"/>
      <c r="AD17" s="101"/>
      <c r="AE17" s="71"/>
      <c r="AF17" s="102"/>
      <c r="AG17" s="72"/>
      <c r="AH17" s="101"/>
      <c r="AI17" s="77"/>
      <c r="AJ17" s="102"/>
      <c r="AK17" s="79"/>
      <c r="AL17" s="264"/>
      <c r="AM17" s="43"/>
      <c r="AN17" s="44"/>
      <c r="AP17" s="290"/>
      <c r="AQ17" s="273" t="s">
        <v>232</v>
      </c>
      <c r="AS17" s="415"/>
      <c r="AT17" s="154">
        <v>250228100004</v>
      </c>
      <c r="AU17" s="120" t="str">
        <f t="shared" si="0"/>
        <v>応用数学Ⅰ</v>
      </c>
      <c r="AV17" s="146"/>
      <c r="AW17" s="147"/>
    </row>
    <row r="18" spans="1:49" ht="17.25" customHeight="1" x14ac:dyDescent="0.15">
      <c r="A18" s="442"/>
      <c r="B18" s="422"/>
      <c r="C18" s="189" t="s">
        <v>144</v>
      </c>
      <c r="D18" s="192" t="s">
        <v>63</v>
      </c>
      <c r="E18" s="182">
        <v>2</v>
      </c>
      <c r="F18" s="86"/>
      <c r="G18" s="77"/>
      <c r="H18" s="87"/>
      <c r="I18" s="79"/>
      <c r="J18" s="101"/>
      <c r="K18" s="71"/>
      <c r="L18" s="102"/>
      <c r="M18" s="72"/>
      <c r="N18" s="101"/>
      <c r="O18" s="71"/>
      <c r="P18" s="102"/>
      <c r="Q18" s="72"/>
      <c r="R18" s="101"/>
      <c r="S18" s="77"/>
      <c r="T18" s="87"/>
      <c r="U18" s="78"/>
      <c r="V18" s="101"/>
      <c r="W18" s="77"/>
      <c r="X18" s="102"/>
      <c r="Y18" s="79"/>
      <c r="Z18" s="101"/>
      <c r="AA18" s="71"/>
      <c r="AB18" s="102"/>
      <c r="AC18" s="72"/>
      <c r="AD18" s="101"/>
      <c r="AE18" s="71"/>
      <c r="AF18" s="102"/>
      <c r="AG18" s="72"/>
      <c r="AH18" s="101"/>
      <c r="AI18" s="77"/>
      <c r="AJ18" s="102"/>
      <c r="AK18" s="79"/>
      <c r="AL18" s="264"/>
      <c r="AM18" s="43"/>
      <c r="AN18" s="44"/>
      <c r="AP18" s="290"/>
      <c r="AQ18" s="273" t="s">
        <v>233</v>
      </c>
      <c r="AS18" s="415"/>
      <c r="AT18" s="154">
        <v>250228100005</v>
      </c>
      <c r="AU18" s="120" t="str">
        <f t="shared" si="0"/>
        <v>化学工学プログラミング</v>
      </c>
      <c r="AV18" s="146"/>
      <c r="AW18" s="147"/>
    </row>
    <row r="19" spans="1:49" ht="17.25" customHeight="1" x14ac:dyDescent="0.15">
      <c r="A19" s="442"/>
      <c r="B19" s="422"/>
      <c r="C19" s="182"/>
      <c r="D19" s="192" t="s">
        <v>64</v>
      </c>
      <c r="E19" s="182">
        <v>2</v>
      </c>
      <c r="F19" s="101"/>
      <c r="G19" s="77"/>
      <c r="H19" s="102"/>
      <c r="I19" s="79"/>
      <c r="J19" s="101"/>
      <c r="K19" s="71"/>
      <c r="L19" s="102"/>
      <c r="M19" s="72"/>
      <c r="N19" s="101"/>
      <c r="O19" s="71"/>
      <c r="P19" s="102"/>
      <c r="Q19" s="72"/>
      <c r="R19" s="101"/>
      <c r="S19" s="77"/>
      <c r="T19" s="102"/>
      <c r="U19" s="78"/>
      <c r="V19" s="101"/>
      <c r="W19" s="77"/>
      <c r="X19" s="102"/>
      <c r="Y19" s="79"/>
      <c r="Z19" s="101"/>
      <c r="AA19" s="71"/>
      <c r="AB19" s="102"/>
      <c r="AC19" s="72"/>
      <c r="AD19" s="101"/>
      <c r="AE19" s="71"/>
      <c r="AF19" s="102"/>
      <c r="AG19" s="72"/>
      <c r="AH19" s="103"/>
      <c r="AI19" s="77"/>
      <c r="AJ19" s="102"/>
      <c r="AK19" s="79"/>
      <c r="AL19" s="264"/>
      <c r="AM19" s="43"/>
      <c r="AN19" s="44"/>
      <c r="AP19" s="290"/>
      <c r="AQ19" s="306" t="s">
        <v>236</v>
      </c>
      <c r="AS19" s="415"/>
      <c r="AT19" s="176"/>
      <c r="AU19" s="177"/>
      <c r="AV19" s="178"/>
      <c r="AW19" s="179"/>
    </row>
    <row r="20" spans="1:49" ht="17.25" customHeight="1" x14ac:dyDescent="0.15">
      <c r="A20" s="442"/>
      <c r="B20" s="422"/>
      <c r="C20" s="182"/>
      <c r="D20" s="192" t="s">
        <v>65</v>
      </c>
      <c r="E20" s="182">
        <v>2</v>
      </c>
      <c r="F20" s="101"/>
      <c r="G20" s="77"/>
      <c r="H20" s="102"/>
      <c r="I20" s="79"/>
      <c r="J20" s="101"/>
      <c r="K20" s="71"/>
      <c r="L20" s="102"/>
      <c r="M20" s="72"/>
      <c r="N20" s="101"/>
      <c r="O20" s="71"/>
      <c r="P20" s="102"/>
      <c r="Q20" s="72"/>
      <c r="R20" s="101"/>
      <c r="S20" s="77"/>
      <c r="T20" s="102"/>
      <c r="U20" s="78"/>
      <c r="V20" s="101"/>
      <c r="W20" s="77"/>
      <c r="X20" s="102"/>
      <c r="Y20" s="79"/>
      <c r="Z20" s="101"/>
      <c r="AA20" s="71"/>
      <c r="AB20" s="102"/>
      <c r="AC20" s="72"/>
      <c r="AD20" s="101"/>
      <c r="AE20" s="71"/>
      <c r="AF20" s="102"/>
      <c r="AG20" s="72"/>
      <c r="AH20" s="103"/>
      <c r="AI20" s="77"/>
      <c r="AJ20" s="102"/>
      <c r="AK20" s="79"/>
      <c r="AL20" s="264"/>
      <c r="AM20" s="43"/>
      <c r="AN20" s="44"/>
      <c r="AP20" s="291"/>
      <c r="AQ20" s="273" t="s">
        <v>237</v>
      </c>
      <c r="AS20" s="415"/>
      <c r="AT20" s="176"/>
      <c r="AU20" s="177"/>
      <c r="AV20" s="178"/>
      <c r="AW20" s="179"/>
    </row>
    <row r="21" spans="1:49" ht="17.25" customHeight="1" x14ac:dyDescent="0.15">
      <c r="A21" s="442"/>
      <c r="B21" s="422"/>
      <c r="C21" s="182"/>
      <c r="D21" s="192" t="s">
        <v>145</v>
      </c>
      <c r="E21" s="182">
        <v>2</v>
      </c>
      <c r="F21" s="101"/>
      <c r="G21" s="77"/>
      <c r="H21" s="102"/>
      <c r="I21" s="79"/>
      <c r="J21" s="101"/>
      <c r="K21" s="71"/>
      <c r="L21" s="102"/>
      <c r="M21" s="72"/>
      <c r="N21" s="101"/>
      <c r="O21" s="71"/>
      <c r="P21" s="102"/>
      <c r="Q21" s="72"/>
      <c r="R21" s="101"/>
      <c r="S21" s="77"/>
      <c r="T21" s="102"/>
      <c r="U21" s="78"/>
      <c r="V21" s="101"/>
      <c r="W21" s="77"/>
      <c r="X21" s="102"/>
      <c r="Y21" s="79"/>
      <c r="Z21" s="101"/>
      <c r="AA21" s="71"/>
      <c r="AB21" s="102"/>
      <c r="AC21" s="72"/>
      <c r="AD21" s="101"/>
      <c r="AE21" s="71"/>
      <c r="AF21" s="102"/>
      <c r="AG21" s="72"/>
      <c r="AH21" s="103"/>
      <c r="AI21" s="77"/>
      <c r="AJ21" s="102"/>
      <c r="AK21" s="79"/>
      <c r="AL21" s="264"/>
      <c r="AM21" s="43"/>
      <c r="AN21" s="44"/>
      <c r="AP21" s="293"/>
      <c r="AQ21" s="273" t="s">
        <v>238</v>
      </c>
      <c r="AS21" s="415"/>
      <c r="AT21" s="176"/>
      <c r="AU21" s="177"/>
      <c r="AV21" s="178"/>
      <c r="AW21" s="179"/>
    </row>
    <row r="22" spans="1:49" ht="17.25" customHeight="1" x14ac:dyDescent="0.15">
      <c r="A22" s="442"/>
      <c r="B22" s="422"/>
      <c r="C22" s="182"/>
      <c r="D22" s="192" t="s">
        <v>66</v>
      </c>
      <c r="E22" s="182">
        <v>2</v>
      </c>
      <c r="F22" s="101"/>
      <c r="G22" s="77"/>
      <c r="H22" s="102"/>
      <c r="I22" s="79"/>
      <c r="J22" s="101"/>
      <c r="K22" s="71"/>
      <c r="L22" s="102"/>
      <c r="M22" s="72"/>
      <c r="N22" s="101"/>
      <c r="O22" s="71"/>
      <c r="P22" s="102"/>
      <c r="Q22" s="72"/>
      <c r="R22" s="101"/>
      <c r="S22" s="77"/>
      <c r="T22" s="102"/>
      <c r="U22" s="78"/>
      <c r="V22" s="101"/>
      <c r="W22" s="77"/>
      <c r="X22" s="102"/>
      <c r="Y22" s="79"/>
      <c r="Z22" s="101"/>
      <c r="AA22" s="71"/>
      <c r="AB22" s="102"/>
      <c r="AC22" s="72"/>
      <c r="AD22" s="101"/>
      <c r="AE22" s="71"/>
      <c r="AF22" s="102"/>
      <c r="AG22" s="72"/>
      <c r="AH22" s="103"/>
      <c r="AI22" s="77"/>
      <c r="AJ22" s="102"/>
      <c r="AK22" s="79"/>
      <c r="AL22" s="264"/>
      <c r="AM22" s="43"/>
      <c r="AN22" s="44"/>
      <c r="AP22" s="283"/>
      <c r="AQ22" s="273" t="s">
        <v>239</v>
      </c>
      <c r="AS22" s="415"/>
      <c r="AT22" s="176"/>
      <c r="AU22" s="177"/>
      <c r="AV22" s="178"/>
      <c r="AW22" s="179"/>
    </row>
    <row r="23" spans="1:49" ht="17.25" customHeight="1" x14ac:dyDescent="0.15">
      <c r="A23" s="442"/>
      <c r="B23" s="422"/>
      <c r="C23" s="182"/>
      <c r="D23" s="192" t="s">
        <v>67</v>
      </c>
      <c r="E23" s="182">
        <v>2</v>
      </c>
      <c r="F23" s="107"/>
      <c r="G23" s="77"/>
      <c r="H23" s="102"/>
      <c r="I23" s="79"/>
      <c r="J23" s="101"/>
      <c r="K23" s="71"/>
      <c r="L23" s="102"/>
      <c r="M23" s="72"/>
      <c r="N23" s="101"/>
      <c r="O23" s="71"/>
      <c r="P23" s="102"/>
      <c r="Q23" s="72"/>
      <c r="R23" s="101"/>
      <c r="S23" s="77"/>
      <c r="T23" s="102"/>
      <c r="U23" s="78"/>
      <c r="V23" s="101"/>
      <c r="W23" s="77"/>
      <c r="X23" s="102"/>
      <c r="Y23" s="79"/>
      <c r="Z23" s="101"/>
      <c r="AA23" s="71"/>
      <c r="AB23" s="102"/>
      <c r="AC23" s="72"/>
      <c r="AD23" s="101"/>
      <c r="AE23" s="71"/>
      <c r="AF23" s="102"/>
      <c r="AG23" s="72"/>
      <c r="AH23" s="103"/>
      <c r="AI23" s="77"/>
      <c r="AJ23" s="102"/>
      <c r="AK23" s="79"/>
      <c r="AL23" s="264"/>
      <c r="AM23" s="43"/>
      <c r="AN23" s="44"/>
      <c r="AP23" s="292"/>
      <c r="AQ23" s="273" t="s">
        <v>278</v>
      </c>
      <c r="AS23" s="415"/>
      <c r="AT23" s="176"/>
      <c r="AU23" s="177"/>
      <c r="AV23" s="178"/>
      <c r="AW23" s="179"/>
    </row>
    <row r="24" spans="1:49" ht="17.25" customHeight="1" x14ac:dyDescent="0.15">
      <c r="A24" s="442"/>
      <c r="B24" s="422"/>
      <c r="C24" s="182"/>
      <c r="D24" s="192" t="s">
        <v>68</v>
      </c>
      <c r="E24" s="182">
        <v>2</v>
      </c>
      <c r="F24" s="101"/>
      <c r="G24" s="261"/>
      <c r="H24" s="102"/>
      <c r="I24" s="79"/>
      <c r="J24" s="101"/>
      <c r="K24" s="71"/>
      <c r="L24" s="102"/>
      <c r="M24" s="72"/>
      <c r="N24" s="101"/>
      <c r="O24" s="71"/>
      <c r="P24" s="102"/>
      <c r="Q24" s="72"/>
      <c r="R24" s="101"/>
      <c r="S24" s="77"/>
      <c r="T24" s="102"/>
      <c r="U24" s="78"/>
      <c r="V24" s="101"/>
      <c r="W24" s="77"/>
      <c r="X24" s="102"/>
      <c r="Y24" s="79"/>
      <c r="Z24" s="101"/>
      <c r="AA24" s="71"/>
      <c r="AB24" s="102"/>
      <c r="AC24" s="72"/>
      <c r="AD24" s="101"/>
      <c r="AE24" s="71"/>
      <c r="AF24" s="102"/>
      <c r="AG24" s="72"/>
      <c r="AH24" s="103"/>
      <c r="AI24" s="77"/>
      <c r="AJ24" s="102"/>
      <c r="AK24" s="79"/>
      <c r="AL24" s="264"/>
      <c r="AM24" s="43"/>
      <c r="AN24" s="44"/>
      <c r="AP24" s="283"/>
      <c r="AQ24" s="272" t="s">
        <v>234</v>
      </c>
      <c r="AS24" s="415"/>
      <c r="AT24" s="176"/>
      <c r="AU24" s="177"/>
      <c r="AV24" s="178"/>
      <c r="AW24" s="179"/>
    </row>
    <row r="25" spans="1:49" ht="17.25" customHeight="1" x14ac:dyDescent="0.15">
      <c r="A25" s="442"/>
      <c r="B25" s="422"/>
      <c r="C25" s="182"/>
      <c r="D25" s="192" t="s">
        <v>69</v>
      </c>
      <c r="E25" s="182">
        <v>2</v>
      </c>
      <c r="F25" s="92"/>
      <c r="G25" s="77"/>
      <c r="H25" s="102"/>
      <c r="I25" s="79"/>
      <c r="J25" s="101"/>
      <c r="K25" s="71"/>
      <c r="L25" s="102"/>
      <c r="M25" s="72"/>
      <c r="N25" s="101"/>
      <c r="O25" s="71"/>
      <c r="P25" s="102"/>
      <c r="Q25" s="72"/>
      <c r="R25" s="101"/>
      <c r="S25" s="77"/>
      <c r="T25" s="102"/>
      <c r="U25" s="78"/>
      <c r="V25" s="101"/>
      <c r="W25" s="77"/>
      <c r="X25" s="102"/>
      <c r="Y25" s="79"/>
      <c r="Z25" s="101"/>
      <c r="AA25" s="71"/>
      <c r="AB25" s="102"/>
      <c r="AC25" s="72"/>
      <c r="AD25" s="101"/>
      <c r="AE25" s="71"/>
      <c r="AF25" s="102"/>
      <c r="AG25" s="72"/>
      <c r="AH25" s="103"/>
      <c r="AI25" s="77"/>
      <c r="AJ25" s="102"/>
      <c r="AK25" s="79"/>
      <c r="AL25" s="264"/>
      <c r="AM25" s="43"/>
      <c r="AN25" s="44"/>
      <c r="AP25" s="293"/>
      <c r="AQ25" s="272" t="s">
        <v>235</v>
      </c>
      <c r="AS25" s="415"/>
      <c r="AT25" s="176"/>
      <c r="AU25" s="177"/>
      <c r="AV25" s="178"/>
      <c r="AW25" s="179"/>
    </row>
    <row r="26" spans="1:49" ht="17.25" customHeight="1" x14ac:dyDescent="0.15">
      <c r="A26" s="442"/>
      <c r="B26" s="422"/>
      <c r="C26" s="182"/>
      <c r="D26" s="192" t="s">
        <v>70</v>
      </c>
      <c r="E26" s="182">
        <v>2</v>
      </c>
      <c r="F26" s="101"/>
      <c r="G26" s="77"/>
      <c r="H26" s="102"/>
      <c r="I26" s="79"/>
      <c r="J26" s="101"/>
      <c r="K26" s="71"/>
      <c r="L26" s="102"/>
      <c r="M26" s="72"/>
      <c r="N26" s="101"/>
      <c r="O26" s="71"/>
      <c r="P26" s="102"/>
      <c r="Q26" s="72"/>
      <c r="R26" s="101"/>
      <c r="S26" s="77"/>
      <c r="T26" s="102"/>
      <c r="U26" s="78"/>
      <c r="V26" s="101"/>
      <c r="W26" s="77"/>
      <c r="X26" s="102"/>
      <c r="Y26" s="79"/>
      <c r="Z26" s="101"/>
      <c r="AA26" s="71"/>
      <c r="AB26" s="102"/>
      <c r="AC26" s="72"/>
      <c r="AD26" s="101"/>
      <c r="AE26" s="71"/>
      <c r="AF26" s="102"/>
      <c r="AG26" s="72"/>
      <c r="AH26" s="103"/>
      <c r="AI26" s="77"/>
      <c r="AJ26" s="102"/>
      <c r="AK26" s="79"/>
      <c r="AL26" s="264"/>
      <c r="AM26" s="43"/>
      <c r="AN26" s="44"/>
      <c r="AO26" s="12"/>
      <c r="AP26" s="293"/>
      <c r="AQ26" s="303" t="s">
        <v>298</v>
      </c>
      <c r="AS26" s="415"/>
      <c r="AT26" s="176"/>
      <c r="AU26" s="177"/>
      <c r="AV26" s="178"/>
      <c r="AW26" s="179"/>
    </row>
    <row r="27" spans="1:49" ht="17.25" customHeight="1" x14ac:dyDescent="0.15">
      <c r="A27" s="442"/>
      <c r="B27" s="422"/>
      <c r="C27" s="182"/>
      <c r="D27" s="192" t="s">
        <v>10</v>
      </c>
      <c r="E27" s="182">
        <v>2</v>
      </c>
      <c r="F27" s="101"/>
      <c r="G27" s="77"/>
      <c r="H27" s="102"/>
      <c r="I27" s="79"/>
      <c r="J27" s="101"/>
      <c r="K27" s="71"/>
      <c r="L27" s="102"/>
      <c r="M27" s="72"/>
      <c r="N27" s="101"/>
      <c r="O27" s="71"/>
      <c r="P27" s="102"/>
      <c r="Q27" s="72"/>
      <c r="R27" s="101"/>
      <c r="S27" s="77"/>
      <c r="T27" s="102"/>
      <c r="U27" s="78"/>
      <c r="V27" s="101"/>
      <c r="W27" s="77"/>
      <c r="X27" s="102"/>
      <c r="Y27" s="79"/>
      <c r="Z27" s="101"/>
      <c r="AA27" s="71"/>
      <c r="AB27" s="102"/>
      <c r="AC27" s="72"/>
      <c r="AD27" s="101"/>
      <c r="AE27" s="71"/>
      <c r="AF27" s="102"/>
      <c r="AG27" s="72"/>
      <c r="AH27" s="103"/>
      <c r="AI27" s="77"/>
      <c r="AJ27" s="102"/>
      <c r="AK27" s="79"/>
      <c r="AL27" s="264"/>
      <c r="AM27" s="43"/>
      <c r="AN27" s="44"/>
      <c r="AP27" s="293"/>
      <c r="AQ27" s="289" t="s">
        <v>299</v>
      </c>
      <c r="AS27" s="415"/>
      <c r="AT27" s="176"/>
      <c r="AU27" s="177"/>
      <c r="AV27" s="178"/>
      <c r="AW27" s="179"/>
    </row>
    <row r="28" spans="1:49" ht="17.25" customHeight="1" x14ac:dyDescent="0.15">
      <c r="A28" s="442"/>
      <c r="B28" s="422"/>
      <c r="C28" s="182"/>
      <c r="D28" s="192" t="s">
        <v>71</v>
      </c>
      <c r="E28" s="182">
        <v>2</v>
      </c>
      <c r="F28" s="101"/>
      <c r="G28" s="77"/>
      <c r="H28" s="102"/>
      <c r="I28" s="79"/>
      <c r="J28" s="101"/>
      <c r="K28" s="71"/>
      <c r="L28" s="102"/>
      <c r="M28" s="72"/>
      <c r="N28" s="101"/>
      <c r="O28" s="71"/>
      <c r="P28" s="102"/>
      <c r="Q28" s="72"/>
      <c r="R28" s="101"/>
      <c r="S28" s="77"/>
      <c r="T28" s="102"/>
      <c r="U28" s="78"/>
      <c r="V28" s="101"/>
      <c r="W28" s="77"/>
      <c r="X28" s="102"/>
      <c r="Y28" s="79"/>
      <c r="Z28" s="101"/>
      <c r="AA28" s="71"/>
      <c r="AB28" s="102"/>
      <c r="AC28" s="72"/>
      <c r="AD28" s="101"/>
      <c r="AE28" s="71"/>
      <c r="AF28" s="102"/>
      <c r="AG28" s="72"/>
      <c r="AH28" s="103"/>
      <c r="AI28" s="77"/>
      <c r="AJ28" s="102"/>
      <c r="AK28" s="79"/>
      <c r="AL28" s="264"/>
      <c r="AM28" s="43"/>
      <c r="AN28" s="44"/>
      <c r="AP28" s="293"/>
      <c r="AQ28" s="289" t="s">
        <v>289</v>
      </c>
      <c r="AS28" s="415"/>
      <c r="AT28" s="176"/>
      <c r="AU28" s="177"/>
      <c r="AV28" s="178"/>
      <c r="AW28" s="179"/>
    </row>
    <row r="29" spans="1:49" ht="17.25" customHeight="1" thickBot="1" x14ac:dyDescent="0.2">
      <c r="A29" s="443"/>
      <c r="B29" s="423"/>
      <c r="C29" s="189"/>
      <c r="D29" s="193" t="s">
        <v>72</v>
      </c>
      <c r="E29" s="189">
        <v>2</v>
      </c>
      <c r="F29" s="86"/>
      <c r="G29" s="77"/>
      <c r="H29" s="87"/>
      <c r="I29" s="79"/>
      <c r="J29" s="101"/>
      <c r="K29" s="71"/>
      <c r="L29" s="102"/>
      <c r="M29" s="72"/>
      <c r="N29" s="101"/>
      <c r="O29" s="71"/>
      <c r="P29" s="102"/>
      <c r="Q29" s="72"/>
      <c r="R29" s="103"/>
      <c r="S29" s="77"/>
      <c r="T29" s="87"/>
      <c r="U29" s="78"/>
      <c r="V29" s="101"/>
      <c r="W29" s="77"/>
      <c r="X29" s="102"/>
      <c r="Y29" s="79"/>
      <c r="Z29" s="101"/>
      <c r="AA29" s="71"/>
      <c r="AB29" s="102"/>
      <c r="AC29" s="72"/>
      <c r="AD29" s="101"/>
      <c r="AE29" s="71"/>
      <c r="AF29" s="102"/>
      <c r="AG29" s="72"/>
      <c r="AH29" s="103"/>
      <c r="AI29" s="77"/>
      <c r="AJ29" s="102"/>
      <c r="AK29" s="79"/>
      <c r="AL29" s="264"/>
      <c r="AM29" s="43"/>
      <c r="AN29" s="44"/>
      <c r="AP29" s="283"/>
      <c r="AQ29" s="302" t="s">
        <v>290</v>
      </c>
      <c r="AS29" s="417"/>
      <c r="AT29" s="155">
        <v>250228100003</v>
      </c>
      <c r="AU29" s="122" t="str">
        <f>D29</f>
        <v>エネルギー工学論</v>
      </c>
      <c r="AV29" s="148"/>
      <c r="AW29" s="149"/>
    </row>
    <row r="30" spans="1:49" ht="17.25" customHeight="1" thickBot="1" x14ac:dyDescent="0.2">
      <c r="A30" s="369" t="s">
        <v>12</v>
      </c>
      <c r="B30" s="370"/>
      <c r="C30" s="370"/>
      <c r="D30" s="370"/>
      <c r="E30" s="370"/>
      <c r="F30" s="73"/>
      <c r="G30" s="255">
        <f>SUM(G15:G29)</f>
        <v>0</v>
      </c>
      <c r="H30" s="74"/>
      <c r="I30" s="255">
        <f>SUM(I15:I29)</f>
        <v>0</v>
      </c>
      <c r="J30" s="73"/>
      <c r="K30" s="255">
        <f>SUM(K15:K29)</f>
        <v>0</v>
      </c>
      <c r="L30" s="74"/>
      <c r="M30" s="255">
        <f>SUM(M15:M29)</f>
        <v>0</v>
      </c>
      <c r="N30" s="73"/>
      <c r="O30" s="255">
        <f>SUM(O15:O29)</f>
        <v>0</v>
      </c>
      <c r="P30" s="74"/>
      <c r="Q30" s="255">
        <f>SUM(Q15:Q29)</f>
        <v>0</v>
      </c>
      <c r="R30" s="73"/>
      <c r="S30" s="255">
        <f>SUM(S15:S29)</f>
        <v>0</v>
      </c>
      <c r="T30" s="74"/>
      <c r="U30" s="255">
        <f>SUM(U15:U29)</f>
        <v>0</v>
      </c>
      <c r="V30" s="73"/>
      <c r="W30" s="255">
        <f>SUM(W15:W29)</f>
        <v>0</v>
      </c>
      <c r="X30" s="74"/>
      <c r="Y30" s="255">
        <f>SUM(Y15:Y29)</f>
        <v>0</v>
      </c>
      <c r="Z30" s="73"/>
      <c r="AA30" s="255">
        <f>SUM(AA15:AA29)</f>
        <v>0</v>
      </c>
      <c r="AB30" s="74"/>
      <c r="AC30" s="255">
        <f>SUM(AC15:AC29)</f>
        <v>0</v>
      </c>
      <c r="AD30" s="73"/>
      <c r="AE30" s="255">
        <f>SUM(AE15:AE29)</f>
        <v>0</v>
      </c>
      <c r="AF30" s="74"/>
      <c r="AG30" s="255">
        <f>SUM(AG15:AG29)</f>
        <v>0</v>
      </c>
      <c r="AH30" s="73"/>
      <c r="AI30" s="255">
        <f>SUM(AI15:AI29)</f>
        <v>0</v>
      </c>
      <c r="AJ30" s="74"/>
      <c r="AK30" s="262">
        <f>SUM(AK15:AK29)</f>
        <v>0</v>
      </c>
      <c r="AL30" s="115">
        <f>SUM(F30,H30,J30,L30,N30,P30,R30,T30,V30,X30,Z30,AB30,AD30,AF30,AH30,AJ30)</f>
        <v>0</v>
      </c>
      <c r="AM30" s="15">
        <v>16</v>
      </c>
      <c r="AN30" s="238">
        <f>SUM(G30,I30,K30,M30,O30,Q30,S30,U30,W30,Y30,AA30,AC30,AE30,AG30,AI30,AK30)</f>
        <v>0</v>
      </c>
      <c r="AP30" s="288"/>
      <c r="AQ30" s="289" t="s">
        <v>291</v>
      </c>
      <c r="AS30" s="9"/>
      <c r="AU30" s="16"/>
    </row>
    <row r="31" spans="1:49" s="12" customFormat="1" ht="17.25" customHeight="1" thickBot="1" x14ac:dyDescent="0.2">
      <c r="A31" s="11"/>
      <c r="B31" s="11"/>
      <c r="C31" s="5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9"/>
      <c r="AP31" s="288"/>
      <c r="AQ31" s="303" t="s">
        <v>292</v>
      </c>
      <c r="AS31" s="124"/>
      <c r="AT31" s="117"/>
      <c r="AU31" s="16"/>
      <c r="AV31" s="143"/>
      <c r="AW31" s="143"/>
    </row>
    <row r="32" spans="1:49" ht="17.25" customHeight="1" x14ac:dyDescent="0.15">
      <c r="A32" s="448" t="s">
        <v>150</v>
      </c>
      <c r="B32" s="405" t="s">
        <v>147</v>
      </c>
      <c r="C32" s="186" t="s">
        <v>144</v>
      </c>
      <c r="D32" s="187" t="s">
        <v>75</v>
      </c>
      <c r="E32" s="180">
        <v>2</v>
      </c>
      <c r="F32" s="83"/>
      <c r="G32" s="65"/>
      <c r="H32" s="84"/>
      <c r="I32" s="66"/>
      <c r="J32" s="85"/>
      <c r="K32" s="65"/>
      <c r="L32" s="84"/>
      <c r="M32" s="65"/>
      <c r="N32" s="83"/>
      <c r="O32" s="65"/>
      <c r="P32" s="84"/>
      <c r="Q32" s="67"/>
      <c r="R32" s="83"/>
      <c r="S32" s="65"/>
      <c r="T32" s="84"/>
      <c r="U32" s="66"/>
      <c r="V32" s="83"/>
      <c r="W32" s="65"/>
      <c r="X32" s="84"/>
      <c r="Y32" s="66"/>
      <c r="Z32" s="85"/>
      <c r="AA32" s="65"/>
      <c r="AB32" s="84"/>
      <c r="AC32" s="65"/>
      <c r="AD32" s="83"/>
      <c r="AE32" s="65"/>
      <c r="AF32" s="84"/>
      <c r="AG32" s="67"/>
      <c r="AH32" s="83"/>
      <c r="AI32" s="65"/>
      <c r="AJ32" s="84"/>
      <c r="AK32" s="67"/>
      <c r="AL32" s="263"/>
      <c r="AM32" s="41"/>
      <c r="AN32" s="42"/>
      <c r="AP32" s="288"/>
      <c r="AQ32" s="289" t="s">
        <v>293</v>
      </c>
      <c r="AS32" s="418" t="s">
        <v>74</v>
      </c>
      <c r="AT32" s="153">
        <v>251328000009</v>
      </c>
      <c r="AU32" s="121" t="str">
        <f>D32</f>
        <v>化学工学量論</v>
      </c>
      <c r="AV32" s="144"/>
      <c r="AW32" s="145"/>
    </row>
    <row r="33" spans="1:49" ht="17.25" customHeight="1" x14ac:dyDescent="0.15">
      <c r="A33" s="449"/>
      <c r="B33" s="406"/>
      <c r="C33" s="189" t="s">
        <v>144</v>
      </c>
      <c r="D33" s="192" t="s">
        <v>76</v>
      </c>
      <c r="E33" s="182">
        <v>2</v>
      </c>
      <c r="F33" s="86"/>
      <c r="G33" s="68"/>
      <c r="H33" s="87"/>
      <c r="I33" s="69"/>
      <c r="J33" s="88"/>
      <c r="K33" s="68"/>
      <c r="L33" s="87"/>
      <c r="M33" s="68"/>
      <c r="N33" s="86"/>
      <c r="O33" s="68"/>
      <c r="P33" s="87"/>
      <c r="Q33" s="70"/>
      <c r="R33" s="86"/>
      <c r="S33" s="68"/>
      <c r="T33" s="87"/>
      <c r="U33" s="69"/>
      <c r="V33" s="101"/>
      <c r="W33" s="71"/>
      <c r="X33" s="102"/>
      <c r="Y33" s="72"/>
      <c r="Z33" s="103"/>
      <c r="AA33" s="71"/>
      <c r="AB33" s="102"/>
      <c r="AC33" s="71"/>
      <c r="AD33" s="101"/>
      <c r="AE33" s="71"/>
      <c r="AF33" s="102"/>
      <c r="AG33" s="80"/>
      <c r="AH33" s="101"/>
      <c r="AI33" s="71"/>
      <c r="AJ33" s="102"/>
      <c r="AK33" s="80"/>
      <c r="AL33" s="264"/>
      <c r="AM33" s="52"/>
      <c r="AN33" s="53"/>
      <c r="AP33" s="288"/>
      <c r="AS33" s="419"/>
      <c r="AT33" s="154">
        <v>251328000010</v>
      </c>
      <c r="AU33" s="120" t="str">
        <f>D33</f>
        <v>化工熱力学</v>
      </c>
      <c r="AV33" s="146"/>
      <c r="AW33" s="147"/>
    </row>
    <row r="34" spans="1:49" ht="17.25" customHeight="1" thickBot="1" x14ac:dyDescent="0.2">
      <c r="A34" s="449"/>
      <c r="B34" s="407"/>
      <c r="C34" s="184" t="s">
        <v>144</v>
      </c>
      <c r="D34" s="194" t="s">
        <v>280</v>
      </c>
      <c r="E34" s="184">
        <v>2</v>
      </c>
      <c r="F34" s="86"/>
      <c r="G34" s="68"/>
      <c r="H34" s="87"/>
      <c r="I34" s="69"/>
      <c r="J34" s="88"/>
      <c r="K34" s="68"/>
      <c r="L34" s="87"/>
      <c r="M34" s="68"/>
      <c r="N34" s="86"/>
      <c r="O34" s="68"/>
      <c r="P34" s="105"/>
      <c r="Q34" s="70"/>
      <c r="R34" s="86"/>
      <c r="S34" s="68"/>
      <c r="T34" s="87"/>
      <c r="U34" s="69"/>
      <c r="V34" s="101"/>
      <c r="W34" s="71"/>
      <c r="X34" s="102"/>
      <c r="Y34" s="72"/>
      <c r="Z34" s="103"/>
      <c r="AA34" s="71"/>
      <c r="AB34" s="102"/>
      <c r="AC34" s="71"/>
      <c r="AD34" s="101"/>
      <c r="AE34" s="71"/>
      <c r="AF34" s="105"/>
      <c r="AG34" s="80"/>
      <c r="AH34" s="101"/>
      <c r="AI34" s="71"/>
      <c r="AJ34" s="102"/>
      <c r="AK34" s="80"/>
      <c r="AL34" s="264"/>
      <c r="AM34" s="52"/>
      <c r="AN34" s="53"/>
      <c r="AP34" s="288"/>
      <c r="AQ34" s="305" t="s">
        <v>214</v>
      </c>
      <c r="AS34" s="420"/>
      <c r="AT34" s="155">
        <v>250092800011</v>
      </c>
      <c r="AU34" s="122" t="str">
        <f>D34</f>
        <v>移動現象I</v>
      </c>
      <c r="AV34" s="148"/>
      <c r="AW34" s="149"/>
    </row>
    <row r="35" spans="1:49" ht="17.25" customHeight="1" thickBot="1" x14ac:dyDescent="0.2">
      <c r="A35" s="369" t="s">
        <v>12</v>
      </c>
      <c r="B35" s="370"/>
      <c r="C35" s="370"/>
      <c r="D35" s="370"/>
      <c r="E35" s="370"/>
      <c r="F35" s="73"/>
      <c r="G35" s="255">
        <f>SUM(G32:G34)</f>
        <v>0</v>
      </c>
      <c r="H35" s="74"/>
      <c r="I35" s="255">
        <f>SUM(I32:I34)</f>
        <v>0</v>
      </c>
      <c r="J35" s="73"/>
      <c r="K35" s="255">
        <f>SUM(K32:K34)</f>
        <v>0</v>
      </c>
      <c r="L35" s="74"/>
      <c r="M35" s="255">
        <f>SUM(M32:M34)</f>
        <v>0</v>
      </c>
      <c r="N35" s="73"/>
      <c r="O35" s="255">
        <f>SUM(O32:O34)</f>
        <v>0</v>
      </c>
      <c r="P35" s="74"/>
      <c r="Q35" s="255">
        <f>SUM(Q32:Q34)</f>
        <v>0</v>
      </c>
      <c r="R35" s="91"/>
      <c r="S35" s="255">
        <f>SUM(S32:S34)</f>
        <v>0</v>
      </c>
      <c r="T35" s="74"/>
      <c r="U35" s="255">
        <f>SUM(U32:U34)</f>
        <v>0</v>
      </c>
      <c r="V35" s="73"/>
      <c r="W35" s="255">
        <f>SUM(W32:W34)</f>
        <v>0</v>
      </c>
      <c r="X35" s="74"/>
      <c r="Y35" s="255">
        <f>SUM(Y32:Y34)</f>
        <v>0</v>
      </c>
      <c r="Z35" s="73"/>
      <c r="AA35" s="255">
        <f>SUM(AA32:AA34)</f>
        <v>0</v>
      </c>
      <c r="AB35" s="74"/>
      <c r="AC35" s="255">
        <f>SUM(AC32:AC34)</f>
        <v>0</v>
      </c>
      <c r="AD35" s="73"/>
      <c r="AE35" s="255">
        <f>SUM(AE32:AE34)</f>
        <v>0</v>
      </c>
      <c r="AF35" s="74"/>
      <c r="AG35" s="255">
        <f>SUM(AG32:AG34)</f>
        <v>0</v>
      </c>
      <c r="AH35" s="73"/>
      <c r="AI35" s="255">
        <f>SUM(AI32:AI34)</f>
        <v>0</v>
      </c>
      <c r="AJ35" s="74"/>
      <c r="AK35" s="262">
        <f>SUM(AK32:AK34)</f>
        <v>0</v>
      </c>
      <c r="AL35" s="115">
        <f>SUM(F35,H35,J35,L35,N35,P35,R35,T35,V35,X35,Z35,AB35,AD35,AF35,AH35,AJ35)</f>
        <v>0</v>
      </c>
      <c r="AM35" s="15">
        <v>6</v>
      </c>
      <c r="AN35" s="238">
        <f>SUM(G35,I35,K35,M35,O35,Q35,S35,U35,W35,Y35,AA35,AC35,AE35,AG35,AI35,AK35)</f>
        <v>0</v>
      </c>
      <c r="AP35" s="288"/>
      <c r="AQ35" s="305" t="s">
        <v>300</v>
      </c>
      <c r="AS35" s="9"/>
      <c r="AU35" s="16"/>
    </row>
    <row r="36" spans="1:49" s="12" customFormat="1" ht="17.25" customHeight="1" thickBot="1" x14ac:dyDescent="0.2">
      <c r="A36" s="11"/>
      <c r="B36" s="11"/>
      <c r="C36" s="5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9"/>
      <c r="AP36" s="288"/>
      <c r="AQ36" s="305" t="s">
        <v>240</v>
      </c>
      <c r="AS36" s="124"/>
      <c r="AT36" s="117"/>
      <c r="AU36" s="16"/>
      <c r="AV36" s="143"/>
      <c r="AW36" s="143"/>
    </row>
    <row r="37" spans="1:49" ht="17.25" customHeight="1" x14ac:dyDescent="0.15">
      <c r="A37" s="395" t="s">
        <v>150</v>
      </c>
      <c r="B37" s="421" t="s">
        <v>105</v>
      </c>
      <c r="C37" s="186" t="s">
        <v>144</v>
      </c>
      <c r="D37" s="187" t="s">
        <v>78</v>
      </c>
      <c r="E37" s="197">
        <v>2</v>
      </c>
      <c r="F37" s="83"/>
      <c r="G37" s="65"/>
      <c r="H37" s="84"/>
      <c r="I37" s="67"/>
      <c r="J37" s="83"/>
      <c r="K37" s="65"/>
      <c r="L37" s="84"/>
      <c r="M37" s="66"/>
      <c r="N37" s="83"/>
      <c r="O37" s="65"/>
      <c r="P37" s="84"/>
      <c r="Q37" s="67"/>
      <c r="R37" s="83"/>
      <c r="S37" s="65"/>
      <c r="T37" s="84"/>
      <c r="U37" s="66"/>
      <c r="V37" s="83"/>
      <c r="W37" s="65"/>
      <c r="X37" s="84"/>
      <c r="Y37" s="67"/>
      <c r="Z37" s="83"/>
      <c r="AA37" s="65"/>
      <c r="AB37" s="84"/>
      <c r="AC37" s="66"/>
      <c r="AD37" s="83"/>
      <c r="AE37" s="65"/>
      <c r="AF37" s="84"/>
      <c r="AG37" s="67"/>
      <c r="AH37" s="83"/>
      <c r="AI37" s="65"/>
      <c r="AJ37" s="84"/>
      <c r="AK37" s="67"/>
      <c r="AL37" s="263"/>
      <c r="AM37" s="41"/>
      <c r="AN37" s="42"/>
      <c r="AP37" s="289"/>
      <c r="AQ37" s="305" t="s">
        <v>301</v>
      </c>
      <c r="AS37" s="408" t="s">
        <v>77</v>
      </c>
      <c r="AT37" s="156">
        <v>250092800001</v>
      </c>
      <c r="AU37" s="121" t="str">
        <f t="shared" ref="AU37:AU45" si="1">D37</f>
        <v>物理化学基礎</v>
      </c>
      <c r="AV37" s="144"/>
      <c r="AW37" s="145"/>
    </row>
    <row r="38" spans="1:49" ht="17.25" customHeight="1" x14ac:dyDescent="0.15">
      <c r="A38" s="396"/>
      <c r="B38" s="422"/>
      <c r="C38" s="189" t="s">
        <v>144</v>
      </c>
      <c r="D38" s="192" t="s">
        <v>79</v>
      </c>
      <c r="E38" s="198">
        <v>2</v>
      </c>
      <c r="F38" s="101"/>
      <c r="G38" s="71"/>
      <c r="H38" s="102"/>
      <c r="I38" s="80"/>
      <c r="J38" s="101"/>
      <c r="K38" s="71"/>
      <c r="L38" s="102"/>
      <c r="M38" s="72"/>
      <c r="N38" s="101"/>
      <c r="O38" s="71"/>
      <c r="P38" s="102"/>
      <c r="Q38" s="80"/>
      <c r="R38" s="101"/>
      <c r="S38" s="71"/>
      <c r="T38" s="102"/>
      <c r="U38" s="72"/>
      <c r="V38" s="101"/>
      <c r="W38" s="71"/>
      <c r="X38" s="102"/>
      <c r="Y38" s="80"/>
      <c r="Z38" s="101"/>
      <c r="AA38" s="71"/>
      <c r="AB38" s="102"/>
      <c r="AC38" s="72"/>
      <c r="AD38" s="101"/>
      <c r="AE38" s="71"/>
      <c r="AF38" s="102"/>
      <c r="AG38" s="80"/>
      <c r="AH38" s="101"/>
      <c r="AI38" s="71"/>
      <c r="AJ38" s="102"/>
      <c r="AK38" s="80"/>
      <c r="AL38" s="264"/>
      <c r="AM38" s="43"/>
      <c r="AN38" s="44"/>
      <c r="AP38" s="283"/>
      <c r="AQ38" s="307" t="s">
        <v>241</v>
      </c>
      <c r="AS38" s="409"/>
      <c r="AT38" s="119">
        <v>250092800002</v>
      </c>
      <c r="AU38" s="120" t="str">
        <f t="shared" si="1"/>
        <v>有機化学基礎</v>
      </c>
      <c r="AV38" s="146"/>
      <c r="AW38" s="147"/>
    </row>
    <row r="39" spans="1:49" ht="17.25" customHeight="1" x14ac:dyDescent="0.15">
      <c r="A39" s="396"/>
      <c r="B39" s="422"/>
      <c r="C39" s="189" t="s">
        <v>144</v>
      </c>
      <c r="D39" s="192" t="s">
        <v>80</v>
      </c>
      <c r="E39" s="198">
        <v>2</v>
      </c>
      <c r="F39" s="101"/>
      <c r="G39" s="71"/>
      <c r="H39" s="102"/>
      <c r="I39" s="80"/>
      <c r="J39" s="101"/>
      <c r="K39" s="71"/>
      <c r="L39" s="102"/>
      <c r="M39" s="72"/>
      <c r="N39" s="101"/>
      <c r="O39" s="71"/>
      <c r="P39" s="105"/>
      <c r="Q39" s="80"/>
      <c r="R39" s="101"/>
      <c r="S39" s="71"/>
      <c r="T39" s="102"/>
      <c r="U39" s="72"/>
      <c r="V39" s="101"/>
      <c r="W39" s="71"/>
      <c r="X39" s="102"/>
      <c r="Y39" s="80"/>
      <c r="Z39" s="101"/>
      <c r="AA39" s="71"/>
      <c r="AB39" s="102"/>
      <c r="AC39" s="72"/>
      <c r="AD39" s="101"/>
      <c r="AE39" s="71"/>
      <c r="AF39" s="105"/>
      <c r="AG39" s="80"/>
      <c r="AH39" s="101"/>
      <c r="AI39" s="71"/>
      <c r="AJ39" s="102"/>
      <c r="AK39" s="80"/>
      <c r="AL39" s="264"/>
      <c r="AM39" s="52"/>
      <c r="AN39" s="53"/>
      <c r="AP39" s="271"/>
      <c r="AQ39" s="307" t="s">
        <v>242</v>
      </c>
      <c r="AS39" s="409"/>
      <c r="AT39" s="119">
        <v>250092800003</v>
      </c>
      <c r="AU39" s="120" t="str">
        <f t="shared" si="1"/>
        <v>無機化学基礎</v>
      </c>
      <c r="AV39" s="146"/>
      <c r="AW39" s="151"/>
    </row>
    <row r="40" spans="1:49" ht="17.25" customHeight="1" x14ac:dyDescent="0.15">
      <c r="A40" s="396"/>
      <c r="B40" s="422"/>
      <c r="C40" s="189"/>
      <c r="D40" s="192" t="s">
        <v>81</v>
      </c>
      <c r="E40" s="198">
        <v>2</v>
      </c>
      <c r="F40" s="101"/>
      <c r="G40" s="71"/>
      <c r="H40" s="102"/>
      <c r="I40" s="80"/>
      <c r="J40" s="101"/>
      <c r="K40" s="71"/>
      <c r="L40" s="102"/>
      <c r="M40" s="72"/>
      <c r="N40" s="106"/>
      <c r="O40" s="71"/>
      <c r="P40" s="102"/>
      <c r="Q40" s="80"/>
      <c r="R40" s="101"/>
      <c r="S40" s="71"/>
      <c r="T40" s="102"/>
      <c r="U40" s="72"/>
      <c r="V40" s="101"/>
      <c r="W40" s="71"/>
      <c r="X40" s="102"/>
      <c r="Y40" s="80"/>
      <c r="Z40" s="101"/>
      <c r="AA40" s="71"/>
      <c r="AB40" s="102"/>
      <c r="AC40" s="72"/>
      <c r="AD40" s="106"/>
      <c r="AE40" s="71"/>
      <c r="AF40" s="102"/>
      <c r="AG40" s="80"/>
      <c r="AH40" s="101"/>
      <c r="AI40" s="71"/>
      <c r="AJ40" s="102"/>
      <c r="AK40" s="80"/>
      <c r="AL40" s="264"/>
      <c r="AM40" s="52"/>
      <c r="AN40" s="53"/>
      <c r="AP40" s="270"/>
      <c r="AQ40" s="307" t="s">
        <v>243</v>
      </c>
      <c r="AS40" s="409"/>
      <c r="AT40" s="154">
        <v>251328000007</v>
      </c>
      <c r="AU40" s="120" t="str">
        <f t="shared" si="1"/>
        <v>量子化学</v>
      </c>
      <c r="AV40" s="146"/>
      <c r="AW40" s="151"/>
    </row>
    <row r="41" spans="1:49" ht="17.25" customHeight="1" x14ac:dyDescent="0.15">
      <c r="A41" s="396"/>
      <c r="B41" s="422"/>
      <c r="C41" s="189"/>
      <c r="D41" s="192" t="s">
        <v>281</v>
      </c>
      <c r="E41" s="198">
        <v>2</v>
      </c>
      <c r="F41" s="101"/>
      <c r="G41" s="71"/>
      <c r="H41" s="102"/>
      <c r="I41" s="80"/>
      <c r="J41" s="101"/>
      <c r="K41" s="71"/>
      <c r="L41" s="102"/>
      <c r="M41" s="72"/>
      <c r="N41" s="101"/>
      <c r="O41" s="71"/>
      <c r="P41" s="102"/>
      <c r="Q41" s="80"/>
      <c r="R41" s="101"/>
      <c r="S41" s="71"/>
      <c r="T41" s="102"/>
      <c r="U41" s="72"/>
      <c r="V41" s="101"/>
      <c r="W41" s="71"/>
      <c r="X41" s="102"/>
      <c r="Y41" s="80"/>
      <c r="Z41" s="101"/>
      <c r="AA41" s="71"/>
      <c r="AB41" s="102"/>
      <c r="AC41" s="72"/>
      <c r="AD41" s="101"/>
      <c r="AE41" s="71"/>
      <c r="AF41" s="102"/>
      <c r="AG41" s="80"/>
      <c r="AH41" s="101"/>
      <c r="AI41" s="71"/>
      <c r="AJ41" s="102"/>
      <c r="AK41" s="80"/>
      <c r="AL41" s="264"/>
      <c r="AM41" s="52"/>
      <c r="AN41" s="53"/>
      <c r="AP41" s="289"/>
      <c r="AQ41" s="269"/>
      <c r="AS41" s="409"/>
      <c r="AT41" s="154">
        <v>251328000011</v>
      </c>
      <c r="AU41" s="120" t="str">
        <f t="shared" si="1"/>
        <v>工業有機化学</v>
      </c>
      <c r="AV41" s="146"/>
      <c r="AW41" s="151"/>
    </row>
    <row r="42" spans="1:49" ht="17.25" customHeight="1" x14ac:dyDescent="0.15">
      <c r="A42" s="396"/>
      <c r="B42" s="422"/>
      <c r="C42" s="189" t="s">
        <v>144</v>
      </c>
      <c r="D42" s="192" t="s">
        <v>82</v>
      </c>
      <c r="E42" s="198">
        <v>2</v>
      </c>
      <c r="F42" s="101"/>
      <c r="G42" s="71"/>
      <c r="H42" s="102"/>
      <c r="I42" s="80"/>
      <c r="J42" s="101"/>
      <c r="K42" s="71"/>
      <c r="L42" s="102"/>
      <c r="M42" s="72"/>
      <c r="N42" s="106"/>
      <c r="O42" s="71"/>
      <c r="P42" s="102"/>
      <c r="Q42" s="80"/>
      <c r="R42" s="101"/>
      <c r="S42" s="71"/>
      <c r="T42" s="102"/>
      <c r="U42" s="72"/>
      <c r="V42" s="101"/>
      <c r="W42" s="71"/>
      <c r="X42" s="102"/>
      <c r="Y42" s="80"/>
      <c r="Z42" s="101"/>
      <c r="AA42" s="71"/>
      <c r="AB42" s="102"/>
      <c r="AC42" s="72"/>
      <c r="AD42" s="106"/>
      <c r="AE42" s="71"/>
      <c r="AF42" s="102"/>
      <c r="AG42" s="80"/>
      <c r="AH42" s="101"/>
      <c r="AI42" s="71"/>
      <c r="AJ42" s="102"/>
      <c r="AK42" s="80"/>
      <c r="AL42" s="264"/>
      <c r="AM42" s="52"/>
      <c r="AN42" s="53"/>
      <c r="AP42" s="289"/>
      <c r="AQ42" s="306" t="s">
        <v>215</v>
      </c>
      <c r="AS42" s="409"/>
      <c r="AT42" s="154">
        <v>250092800018</v>
      </c>
      <c r="AU42" s="120" t="str">
        <f t="shared" si="1"/>
        <v>無機化学</v>
      </c>
      <c r="AV42" s="146"/>
      <c r="AW42" s="151"/>
    </row>
    <row r="43" spans="1:49" s="268" customFormat="1" ht="17.25" customHeight="1" x14ac:dyDescent="0.15">
      <c r="A43" s="396"/>
      <c r="B43" s="422"/>
      <c r="C43" s="189" t="s">
        <v>46</v>
      </c>
      <c r="D43" s="192" t="s">
        <v>286</v>
      </c>
      <c r="E43" s="198">
        <v>2</v>
      </c>
      <c r="F43" s="101"/>
      <c r="G43" s="71"/>
      <c r="H43" s="102"/>
      <c r="I43" s="80"/>
      <c r="J43" s="101"/>
      <c r="K43" s="71"/>
      <c r="L43" s="102"/>
      <c r="M43" s="72"/>
      <c r="N43" s="106"/>
      <c r="O43" s="71"/>
      <c r="P43" s="102"/>
      <c r="Q43" s="80"/>
      <c r="R43" s="101"/>
      <c r="S43" s="71"/>
      <c r="T43" s="102"/>
      <c r="U43" s="72"/>
      <c r="V43" s="101"/>
      <c r="W43" s="71"/>
      <c r="X43" s="102"/>
      <c r="Y43" s="80"/>
      <c r="Z43" s="101"/>
      <c r="AA43" s="71"/>
      <c r="AB43" s="102"/>
      <c r="AC43" s="72"/>
      <c r="AD43" s="106"/>
      <c r="AE43" s="71"/>
      <c r="AF43" s="102"/>
      <c r="AG43" s="80"/>
      <c r="AH43" s="101"/>
      <c r="AI43" s="71"/>
      <c r="AJ43" s="102"/>
      <c r="AK43" s="80"/>
      <c r="AL43" s="264"/>
      <c r="AM43" s="52"/>
      <c r="AN43" s="53"/>
      <c r="AP43" s="289"/>
      <c r="AQ43" s="273" t="s">
        <v>244</v>
      </c>
      <c r="AS43" s="409"/>
      <c r="AT43" s="154"/>
      <c r="AU43" s="120" t="str">
        <f t="shared" si="1"/>
        <v>移動現象II</v>
      </c>
      <c r="AV43" s="146"/>
      <c r="AW43" s="151"/>
    </row>
    <row r="44" spans="1:49" ht="17.25" customHeight="1" x14ac:dyDescent="0.15">
      <c r="A44" s="396"/>
      <c r="B44" s="422"/>
      <c r="C44" s="189"/>
      <c r="D44" s="192" t="s">
        <v>83</v>
      </c>
      <c r="E44" s="198">
        <v>2</v>
      </c>
      <c r="F44" s="101"/>
      <c r="G44" s="71"/>
      <c r="H44" s="102"/>
      <c r="I44" s="80"/>
      <c r="J44" s="101"/>
      <c r="K44" s="71"/>
      <c r="L44" s="102"/>
      <c r="M44" s="72"/>
      <c r="N44" s="101"/>
      <c r="O44" s="71"/>
      <c r="P44" s="102"/>
      <c r="Q44" s="80"/>
      <c r="R44" s="101"/>
      <c r="S44" s="71"/>
      <c r="T44" s="102"/>
      <c r="U44" s="72"/>
      <c r="V44" s="101"/>
      <c r="W44" s="71"/>
      <c r="X44" s="102"/>
      <c r="Y44" s="80"/>
      <c r="Z44" s="101"/>
      <c r="AA44" s="71"/>
      <c r="AB44" s="102"/>
      <c r="AC44" s="72"/>
      <c r="AD44" s="101"/>
      <c r="AE44" s="71"/>
      <c r="AF44" s="102"/>
      <c r="AG44" s="80"/>
      <c r="AH44" s="101"/>
      <c r="AI44" s="71"/>
      <c r="AJ44" s="102"/>
      <c r="AK44" s="80"/>
      <c r="AL44" s="264"/>
      <c r="AM44" s="52"/>
      <c r="AN44" s="53"/>
      <c r="AP44" s="289"/>
      <c r="AQ44" s="272" t="s">
        <v>245</v>
      </c>
      <c r="AS44" s="409"/>
      <c r="AT44" s="154">
        <v>250092800014</v>
      </c>
      <c r="AU44" s="120" t="str">
        <f t="shared" si="1"/>
        <v>分析化学</v>
      </c>
      <c r="AV44" s="146"/>
      <c r="AW44" s="151"/>
    </row>
    <row r="45" spans="1:49" ht="17.25" customHeight="1" thickBot="1" x14ac:dyDescent="0.2">
      <c r="A45" s="397"/>
      <c r="B45" s="423"/>
      <c r="C45" s="184" t="s">
        <v>144</v>
      </c>
      <c r="D45" s="194" t="s">
        <v>84</v>
      </c>
      <c r="E45" s="199">
        <v>2</v>
      </c>
      <c r="F45" s="95"/>
      <c r="G45" s="96"/>
      <c r="H45" s="97"/>
      <c r="I45" s="100"/>
      <c r="J45" s="95"/>
      <c r="K45" s="96"/>
      <c r="L45" s="97"/>
      <c r="M45" s="98"/>
      <c r="N45" s="95"/>
      <c r="O45" s="96"/>
      <c r="P45" s="97"/>
      <c r="Q45" s="100"/>
      <c r="R45" s="95"/>
      <c r="S45" s="96"/>
      <c r="T45" s="97"/>
      <c r="U45" s="98"/>
      <c r="V45" s="95"/>
      <c r="W45" s="96"/>
      <c r="X45" s="97"/>
      <c r="Y45" s="100"/>
      <c r="Z45" s="95"/>
      <c r="AA45" s="96"/>
      <c r="AB45" s="97"/>
      <c r="AC45" s="98"/>
      <c r="AD45" s="95"/>
      <c r="AE45" s="96"/>
      <c r="AF45" s="97"/>
      <c r="AG45" s="100"/>
      <c r="AH45" s="95"/>
      <c r="AI45" s="96"/>
      <c r="AJ45" s="97"/>
      <c r="AK45" s="100"/>
      <c r="AL45" s="265"/>
      <c r="AM45" s="54"/>
      <c r="AN45" s="55"/>
      <c r="AP45" s="289"/>
      <c r="AQ45" s="306" t="s">
        <v>246</v>
      </c>
      <c r="AS45" s="410"/>
      <c r="AT45" s="155">
        <v>251328000012</v>
      </c>
      <c r="AU45" s="122" t="str">
        <f t="shared" si="1"/>
        <v>機器分析基礎</v>
      </c>
      <c r="AV45" s="148"/>
      <c r="AW45" s="152"/>
    </row>
    <row r="46" spans="1:49" ht="17.25" customHeight="1" thickBot="1" x14ac:dyDescent="0.2">
      <c r="A46" s="369" t="s">
        <v>12</v>
      </c>
      <c r="B46" s="370"/>
      <c r="C46" s="370"/>
      <c r="D46" s="370"/>
      <c r="E46" s="404"/>
      <c r="F46" s="73"/>
      <c r="G46" s="255">
        <f>SUM(G37:G45)</f>
        <v>0</v>
      </c>
      <c r="H46" s="74"/>
      <c r="I46" s="255">
        <f>SUM(I37:I45)</f>
        <v>0</v>
      </c>
      <c r="J46" s="73"/>
      <c r="K46" s="255">
        <f>SUM(K37:K45)</f>
        <v>0</v>
      </c>
      <c r="L46" s="74"/>
      <c r="M46" s="255">
        <f>SUM(M37:M45)</f>
        <v>0</v>
      </c>
      <c r="N46" s="73"/>
      <c r="O46" s="255">
        <f>SUM(O37:O45)</f>
        <v>0</v>
      </c>
      <c r="P46" s="74"/>
      <c r="Q46" s="255">
        <f>SUM(Q37:Q45)</f>
        <v>0</v>
      </c>
      <c r="R46" s="73"/>
      <c r="S46" s="255">
        <f>SUM(S37:S45)</f>
        <v>0</v>
      </c>
      <c r="T46" s="74"/>
      <c r="U46" s="255">
        <f>SUM(U37:U45)</f>
        <v>0</v>
      </c>
      <c r="V46" s="73"/>
      <c r="W46" s="255">
        <f>SUM(W37:W45)</f>
        <v>0</v>
      </c>
      <c r="X46" s="74"/>
      <c r="Y46" s="255">
        <f>SUM(Y37:Y45)</f>
        <v>0</v>
      </c>
      <c r="Z46" s="73"/>
      <c r="AA46" s="255">
        <f>SUM(AA37:AA45)</f>
        <v>0</v>
      </c>
      <c r="AB46" s="74"/>
      <c r="AC46" s="255">
        <f>SUM(AC37:AC45)</f>
        <v>0</v>
      </c>
      <c r="AD46" s="73"/>
      <c r="AE46" s="255">
        <f>SUM(AE37:AE45)</f>
        <v>0</v>
      </c>
      <c r="AF46" s="74"/>
      <c r="AG46" s="255">
        <f>SUM(AG37:AG45)</f>
        <v>0</v>
      </c>
      <c r="AH46" s="73"/>
      <c r="AI46" s="255">
        <f>SUM(AI37:AI45)</f>
        <v>0</v>
      </c>
      <c r="AJ46" s="74"/>
      <c r="AK46" s="262">
        <f>SUM(AK37:AK45)</f>
        <v>0</v>
      </c>
      <c r="AL46" s="115">
        <f>SUM(F46,H46,J46,L46,N46,P46,R46,T46,V46,X46,Z46,AB46,AD46,AF46,AH46,AJ46)</f>
        <v>0</v>
      </c>
      <c r="AM46" s="15">
        <v>14</v>
      </c>
      <c r="AN46" s="238">
        <f>SUM(G46,I46,K46,M46,O46,Q46,S46,U46,W46,Y46,AA46,AC46,AE46,AG46,AI46,AK46)</f>
        <v>0</v>
      </c>
      <c r="AP46" s="289"/>
      <c r="AQ46" s="306" t="s">
        <v>247</v>
      </c>
      <c r="AS46" s="9"/>
      <c r="AU46" s="16"/>
    </row>
    <row r="47" spans="1:49" s="12" customFormat="1" ht="17.25" customHeight="1" thickBot="1" x14ac:dyDescent="0.2">
      <c r="A47" s="11"/>
      <c r="B47" s="11"/>
      <c r="C47" s="5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9"/>
      <c r="AP47" s="274"/>
      <c r="AQ47" s="306" t="s">
        <v>248</v>
      </c>
      <c r="AS47" s="124"/>
      <c r="AT47" s="117"/>
      <c r="AU47" s="16"/>
      <c r="AV47" s="143"/>
      <c r="AW47" s="143"/>
    </row>
    <row r="48" spans="1:49" ht="17.25" customHeight="1" x14ac:dyDescent="0.15">
      <c r="A48" s="395" t="s">
        <v>150</v>
      </c>
      <c r="B48" s="401" t="s">
        <v>148</v>
      </c>
      <c r="C48" s="186" t="s">
        <v>144</v>
      </c>
      <c r="D48" s="195" t="s">
        <v>86</v>
      </c>
      <c r="E48" s="180">
        <v>2</v>
      </c>
      <c r="F48" s="83"/>
      <c r="G48" s="65"/>
      <c r="H48" s="84"/>
      <c r="I48" s="66"/>
      <c r="J48" s="85"/>
      <c r="K48" s="65"/>
      <c r="L48" s="84"/>
      <c r="M48" s="65"/>
      <c r="N48" s="83"/>
      <c r="O48" s="65"/>
      <c r="P48" s="84"/>
      <c r="Q48" s="67"/>
      <c r="R48" s="83"/>
      <c r="S48" s="65"/>
      <c r="T48" s="84"/>
      <c r="U48" s="66"/>
      <c r="V48" s="83"/>
      <c r="W48" s="65"/>
      <c r="X48" s="84"/>
      <c r="Y48" s="66"/>
      <c r="Z48" s="85"/>
      <c r="AA48" s="65"/>
      <c r="AB48" s="84"/>
      <c r="AC48" s="65"/>
      <c r="AD48" s="83"/>
      <c r="AE48" s="65"/>
      <c r="AF48" s="84"/>
      <c r="AG48" s="67"/>
      <c r="AH48" s="83"/>
      <c r="AI48" s="65"/>
      <c r="AJ48" s="84"/>
      <c r="AK48" s="67"/>
      <c r="AL48" s="263"/>
      <c r="AM48" s="41"/>
      <c r="AN48" s="42"/>
      <c r="AP48" s="275"/>
      <c r="AQ48" s="306" t="s">
        <v>249</v>
      </c>
      <c r="AS48" s="408" t="s">
        <v>85</v>
      </c>
      <c r="AT48" s="153">
        <v>250224011001</v>
      </c>
      <c r="AU48" s="121" t="str">
        <f t="shared" ref="AU48:AU57" si="2">D48</f>
        <v>反応速度論</v>
      </c>
      <c r="AV48" s="144"/>
      <c r="AW48" s="145"/>
    </row>
    <row r="49" spans="1:49" ht="17.25" customHeight="1" x14ac:dyDescent="0.15">
      <c r="A49" s="396"/>
      <c r="B49" s="402"/>
      <c r="C49" s="189" t="s">
        <v>144</v>
      </c>
      <c r="D49" s="192" t="s">
        <v>87</v>
      </c>
      <c r="E49" s="182">
        <v>2</v>
      </c>
      <c r="F49" s="86"/>
      <c r="G49" s="68"/>
      <c r="H49" s="87"/>
      <c r="I49" s="69"/>
      <c r="J49" s="88"/>
      <c r="K49" s="68"/>
      <c r="L49" s="87"/>
      <c r="M49" s="68"/>
      <c r="N49" s="86"/>
      <c r="O49" s="68"/>
      <c r="P49" s="87"/>
      <c r="Q49" s="70"/>
      <c r="R49" s="86"/>
      <c r="S49" s="68"/>
      <c r="T49" s="87"/>
      <c r="U49" s="69"/>
      <c r="V49" s="101"/>
      <c r="W49" s="71"/>
      <c r="X49" s="102"/>
      <c r="Y49" s="72"/>
      <c r="Z49" s="103"/>
      <c r="AA49" s="71"/>
      <c r="AB49" s="102"/>
      <c r="AC49" s="71"/>
      <c r="AD49" s="101"/>
      <c r="AE49" s="71"/>
      <c r="AF49" s="102"/>
      <c r="AG49" s="80"/>
      <c r="AH49" s="101"/>
      <c r="AI49" s="71"/>
      <c r="AJ49" s="102"/>
      <c r="AK49" s="80"/>
      <c r="AL49" s="264"/>
      <c r="AM49" s="52"/>
      <c r="AN49" s="53"/>
      <c r="AP49" s="275"/>
      <c r="AQ49" s="306" t="s">
        <v>250</v>
      </c>
      <c r="AS49" s="409"/>
      <c r="AT49" s="154">
        <v>251328000013</v>
      </c>
      <c r="AU49" s="120" t="str">
        <f t="shared" si="2"/>
        <v>化学工学実習</v>
      </c>
      <c r="AV49" s="146"/>
      <c r="AW49" s="147"/>
    </row>
    <row r="50" spans="1:49" ht="17.25" customHeight="1" x14ac:dyDescent="0.15">
      <c r="A50" s="396"/>
      <c r="B50" s="402"/>
      <c r="C50" s="189" t="s">
        <v>144</v>
      </c>
      <c r="D50" s="192" t="s">
        <v>88</v>
      </c>
      <c r="E50" s="182">
        <v>4</v>
      </c>
      <c r="F50" s="86"/>
      <c r="G50" s="68"/>
      <c r="H50" s="87"/>
      <c r="I50" s="69"/>
      <c r="J50" s="88"/>
      <c r="K50" s="68"/>
      <c r="L50" s="87"/>
      <c r="M50" s="68"/>
      <c r="N50" s="86"/>
      <c r="O50" s="68"/>
      <c r="P50" s="105"/>
      <c r="Q50" s="70"/>
      <c r="R50" s="86"/>
      <c r="S50" s="68"/>
      <c r="T50" s="87"/>
      <c r="U50" s="69"/>
      <c r="V50" s="101"/>
      <c r="W50" s="71"/>
      <c r="X50" s="102"/>
      <c r="Y50" s="72"/>
      <c r="Z50" s="103"/>
      <c r="AA50" s="71"/>
      <c r="AB50" s="102"/>
      <c r="AC50" s="71"/>
      <c r="AD50" s="101"/>
      <c r="AE50" s="71"/>
      <c r="AF50" s="105"/>
      <c r="AG50" s="80"/>
      <c r="AH50" s="101"/>
      <c r="AI50" s="71"/>
      <c r="AJ50" s="102"/>
      <c r="AK50" s="80"/>
      <c r="AL50" s="264"/>
      <c r="AM50" s="52"/>
      <c r="AN50" s="53"/>
      <c r="AP50" s="275"/>
      <c r="AS50" s="409"/>
      <c r="AT50" s="140">
        <v>250642400100</v>
      </c>
      <c r="AU50" s="120" t="str">
        <f t="shared" si="2"/>
        <v>化学工学実験</v>
      </c>
      <c r="AV50" s="146" t="s">
        <v>108</v>
      </c>
      <c r="AW50" s="393" t="s">
        <v>107</v>
      </c>
    </row>
    <row r="51" spans="1:49" ht="17.25" customHeight="1" x14ac:dyDescent="0.15">
      <c r="A51" s="396"/>
      <c r="B51" s="402"/>
      <c r="C51" s="189" t="s">
        <v>144</v>
      </c>
      <c r="D51" s="196" t="s">
        <v>89</v>
      </c>
      <c r="E51" s="182">
        <v>2</v>
      </c>
      <c r="F51" s="86"/>
      <c r="G51" s="68"/>
      <c r="H51" s="87"/>
      <c r="I51" s="69"/>
      <c r="J51" s="88"/>
      <c r="K51" s="68"/>
      <c r="L51" s="87"/>
      <c r="M51" s="68"/>
      <c r="N51" s="106"/>
      <c r="O51" s="68"/>
      <c r="P51" s="87"/>
      <c r="Q51" s="70"/>
      <c r="R51" s="86"/>
      <c r="S51" s="68"/>
      <c r="T51" s="87"/>
      <c r="U51" s="69"/>
      <c r="V51" s="101"/>
      <c r="W51" s="71"/>
      <c r="X51" s="102"/>
      <c r="Y51" s="72"/>
      <c r="Z51" s="103"/>
      <c r="AA51" s="71"/>
      <c r="AB51" s="102"/>
      <c r="AC51" s="71"/>
      <c r="AD51" s="106"/>
      <c r="AE51" s="71"/>
      <c r="AF51" s="102"/>
      <c r="AG51" s="80"/>
      <c r="AH51" s="101"/>
      <c r="AI51" s="71"/>
      <c r="AJ51" s="102"/>
      <c r="AK51" s="80"/>
      <c r="AL51" s="264"/>
      <c r="AM51" s="52"/>
      <c r="AN51" s="53"/>
      <c r="AP51" s="275"/>
      <c r="AQ51" s="308"/>
      <c r="AS51" s="409"/>
      <c r="AT51" s="154">
        <v>250224000140</v>
      </c>
      <c r="AU51" s="120" t="str">
        <f t="shared" si="2"/>
        <v>化学プロセス工学</v>
      </c>
      <c r="AV51" s="146"/>
      <c r="AW51" s="394"/>
    </row>
    <row r="52" spans="1:49" ht="17.25" customHeight="1" x14ac:dyDescent="0.15">
      <c r="A52" s="396"/>
      <c r="B52" s="402"/>
      <c r="C52" s="189" t="s">
        <v>144</v>
      </c>
      <c r="D52" s="192" t="s">
        <v>90</v>
      </c>
      <c r="E52" s="182">
        <v>2</v>
      </c>
      <c r="F52" s="86"/>
      <c r="G52" s="68"/>
      <c r="H52" s="87"/>
      <c r="I52" s="69"/>
      <c r="J52" s="88"/>
      <c r="K52" s="68"/>
      <c r="L52" s="87"/>
      <c r="M52" s="68"/>
      <c r="N52" s="86"/>
      <c r="O52" s="68"/>
      <c r="P52" s="87"/>
      <c r="Q52" s="70"/>
      <c r="R52" s="86"/>
      <c r="S52" s="68"/>
      <c r="T52" s="87"/>
      <c r="U52" s="69"/>
      <c r="V52" s="101"/>
      <c r="W52" s="71"/>
      <c r="X52" s="102"/>
      <c r="Y52" s="72"/>
      <c r="Z52" s="103"/>
      <c r="AA52" s="71"/>
      <c r="AB52" s="102"/>
      <c r="AC52" s="71"/>
      <c r="AD52" s="101"/>
      <c r="AE52" s="71"/>
      <c r="AF52" s="102"/>
      <c r="AG52" s="80"/>
      <c r="AH52" s="101"/>
      <c r="AI52" s="71"/>
      <c r="AJ52" s="102"/>
      <c r="AK52" s="80"/>
      <c r="AL52" s="264"/>
      <c r="AM52" s="52"/>
      <c r="AN52" s="53"/>
      <c r="AP52" s="275"/>
      <c r="AQ52" s="308"/>
      <c r="AS52" s="409"/>
      <c r="AT52" s="154">
        <v>259432411111</v>
      </c>
      <c r="AU52" s="120" t="str">
        <f t="shared" si="2"/>
        <v>分離工学</v>
      </c>
      <c r="AV52" s="146"/>
      <c r="AW52" s="147"/>
    </row>
    <row r="53" spans="1:49" ht="17.25" customHeight="1" x14ac:dyDescent="0.15">
      <c r="A53" s="396"/>
      <c r="B53" s="402"/>
      <c r="C53" s="189" t="s">
        <v>144</v>
      </c>
      <c r="D53" s="192" t="s">
        <v>91</v>
      </c>
      <c r="E53" s="182">
        <v>2</v>
      </c>
      <c r="F53" s="86"/>
      <c r="G53" s="68"/>
      <c r="H53" s="87"/>
      <c r="I53" s="69"/>
      <c r="J53" s="88"/>
      <c r="K53" s="68"/>
      <c r="L53" s="87"/>
      <c r="M53" s="68"/>
      <c r="N53" s="86"/>
      <c r="O53" s="68"/>
      <c r="P53" s="87"/>
      <c r="Q53" s="70"/>
      <c r="R53" s="86"/>
      <c r="S53" s="68"/>
      <c r="T53" s="87"/>
      <c r="U53" s="69"/>
      <c r="V53" s="101"/>
      <c r="W53" s="71"/>
      <c r="X53" s="102"/>
      <c r="Y53" s="72"/>
      <c r="Z53" s="103"/>
      <c r="AA53" s="71"/>
      <c r="AB53" s="102"/>
      <c r="AC53" s="71"/>
      <c r="AD53" s="101"/>
      <c r="AE53" s="71"/>
      <c r="AF53" s="102"/>
      <c r="AG53" s="80"/>
      <c r="AH53" s="101"/>
      <c r="AI53" s="71"/>
      <c r="AJ53" s="102"/>
      <c r="AK53" s="80"/>
      <c r="AL53" s="264"/>
      <c r="AM53" s="52"/>
      <c r="AN53" s="53"/>
      <c r="AP53" s="275"/>
      <c r="AQ53" s="308"/>
      <c r="AS53" s="409"/>
      <c r="AT53" s="154">
        <v>250092800021</v>
      </c>
      <c r="AU53" s="120" t="str">
        <f t="shared" si="2"/>
        <v>反応工学</v>
      </c>
      <c r="AV53" s="146"/>
      <c r="AW53" s="147"/>
    </row>
    <row r="54" spans="1:49" ht="17.25" customHeight="1" x14ac:dyDescent="0.15">
      <c r="A54" s="396"/>
      <c r="B54" s="402"/>
      <c r="C54" s="189" t="s">
        <v>144</v>
      </c>
      <c r="D54" s="196" t="s">
        <v>92</v>
      </c>
      <c r="E54" s="182">
        <v>2</v>
      </c>
      <c r="F54" s="86"/>
      <c r="G54" s="68"/>
      <c r="H54" s="87"/>
      <c r="I54" s="69"/>
      <c r="J54" s="88"/>
      <c r="K54" s="68"/>
      <c r="L54" s="87"/>
      <c r="M54" s="68"/>
      <c r="N54" s="106"/>
      <c r="O54" s="68"/>
      <c r="P54" s="87"/>
      <c r="Q54" s="70"/>
      <c r="R54" s="86"/>
      <c r="S54" s="68"/>
      <c r="T54" s="87"/>
      <c r="U54" s="69"/>
      <c r="V54" s="101"/>
      <c r="W54" s="71"/>
      <c r="X54" s="102"/>
      <c r="Y54" s="72"/>
      <c r="Z54" s="103"/>
      <c r="AA54" s="71"/>
      <c r="AB54" s="102"/>
      <c r="AC54" s="71"/>
      <c r="AD54" s="106"/>
      <c r="AE54" s="71"/>
      <c r="AF54" s="102"/>
      <c r="AG54" s="80"/>
      <c r="AH54" s="101"/>
      <c r="AI54" s="71"/>
      <c r="AJ54" s="102"/>
      <c r="AK54" s="80"/>
      <c r="AL54" s="264"/>
      <c r="AM54" s="52"/>
      <c r="AN54" s="53"/>
      <c r="AP54" s="275"/>
      <c r="AQ54" s="308"/>
      <c r="AS54" s="409"/>
      <c r="AT54" s="154">
        <v>259652413114</v>
      </c>
      <c r="AU54" s="120" t="str">
        <f t="shared" si="2"/>
        <v>無機材料化学Ⅰ</v>
      </c>
      <c r="AV54" s="146"/>
      <c r="AW54" s="147"/>
    </row>
    <row r="55" spans="1:49" ht="17.25" customHeight="1" x14ac:dyDescent="0.15">
      <c r="A55" s="396"/>
      <c r="B55" s="402"/>
      <c r="C55" s="189" t="s">
        <v>144</v>
      </c>
      <c r="D55" s="192" t="s">
        <v>93</v>
      </c>
      <c r="E55" s="182">
        <v>2</v>
      </c>
      <c r="F55" s="86"/>
      <c r="G55" s="68"/>
      <c r="H55" s="87"/>
      <c r="I55" s="69"/>
      <c r="J55" s="88"/>
      <c r="K55" s="68"/>
      <c r="L55" s="87"/>
      <c r="M55" s="68"/>
      <c r="N55" s="86"/>
      <c r="O55" s="68"/>
      <c r="P55" s="87"/>
      <c r="Q55" s="70"/>
      <c r="R55" s="86"/>
      <c r="S55" s="68"/>
      <c r="T55" s="87"/>
      <c r="U55" s="69"/>
      <c r="V55" s="101"/>
      <c r="W55" s="71"/>
      <c r="X55" s="102"/>
      <c r="Y55" s="72"/>
      <c r="Z55" s="103"/>
      <c r="AA55" s="71"/>
      <c r="AB55" s="102"/>
      <c r="AC55" s="71"/>
      <c r="AD55" s="101"/>
      <c r="AE55" s="71"/>
      <c r="AF55" s="102"/>
      <c r="AG55" s="80"/>
      <c r="AH55" s="101"/>
      <c r="AI55" s="71"/>
      <c r="AJ55" s="102"/>
      <c r="AK55" s="80"/>
      <c r="AL55" s="264"/>
      <c r="AM55" s="52"/>
      <c r="AN55" s="53"/>
      <c r="AP55" s="275"/>
      <c r="AQ55" s="272"/>
      <c r="AS55" s="409"/>
      <c r="AT55" s="140">
        <v>251328000015</v>
      </c>
      <c r="AU55" s="120" t="str">
        <f t="shared" si="2"/>
        <v>技術英語Ⅰ</v>
      </c>
      <c r="AV55" s="146" t="s">
        <v>106</v>
      </c>
      <c r="AW55" s="147"/>
    </row>
    <row r="56" spans="1:49" ht="17.25" customHeight="1" x14ac:dyDescent="0.15">
      <c r="A56" s="396"/>
      <c r="B56" s="402"/>
      <c r="C56" s="189" t="s">
        <v>9</v>
      </c>
      <c r="D56" s="193" t="s">
        <v>94</v>
      </c>
      <c r="E56" s="189">
        <v>2</v>
      </c>
      <c r="F56" s="86"/>
      <c r="G56" s="68"/>
      <c r="H56" s="87"/>
      <c r="I56" s="69"/>
      <c r="J56" s="88"/>
      <c r="K56" s="68"/>
      <c r="L56" s="87"/>
      <c r="M56" s="68"/>
      <c r="N56" s="86"/>
      <c r="O56" s="68"/>
      <c r="P56" s="87"/>
      <c r="Q56" s="70"/>
      <c r="R56" s="86"/>
      <c r="S56" s="68"/>
      <c r="T56" s="87"/>
      <c r="U56" s="69"/>
      <c r="V56" s="101"/>
      <c r="W56" s="71"/>
      <c r="X56" s="102"/>
      <c r="Y56" s="72"/>
      <c r="Z56" s="103"/>
      <c r="AA56" s="71"/>
      <c r="AB56" s="102"/>
      <c r="AC56" s="71"/>
      <c r="AD56" s="101"/>
      <c r="AE56" s="71"/>
      <c r="AF56" s="102"/>
      <c r="AG56" s="80"/>
      <c r="AH56" s="101"/>
      <c r="AI56" s="71"/>
      <c r="AJ56" s="102"/>
      <c r="AK56" s="80"/>
      <c r="AL56" s="264"/>
      <c r="AM56" s="52"/>
      <c r="AN56" s="53"/>
      <c r="AP56" s="275"/>
      <c r="AQ56" s="272"/>
      <c r="AS56" s="409"/>
      <c r="AT56" s="140">
        <v>251328000016</v>
      </c>
      <c r="AU56" s="120" t="str">
        <f t="shared" si="2"/>
        <v>技術英語Ⅱ</v>
      </c>
      <c r="AV56" s="146" t="s">
        <v>106</v>
      </c>
      <c r="AW56" s="147"/>
    </row>
    <row r="57" spans="1:49" ht="17.25" customHeight="1" thickBot="1" x14ac:dyDescent="0.2">
      <c r="A57" s="397"/>
      <c r="B57" s="403"/>
      <c r="C57" s="184" t="s">
        <v>9</v>
      </c>
      <c r="D57" s="194" t="s">
        <v>95</v>
      </c>
      <c r="E57" s="184">
        <v>2</v>
      </c>
      <c r="F57" s="95"/>
      <c r="G57" s="96"/>
      <c r="H57" s="97"/>
      <c r="I57" s="98"/>
      <c r="J57" s="99"/>
      <c r="K57" s="96"/>
      <c r="L57" s="97"/>
      <c r="M57" s="96"/>
      <c r="N57" s="95"/>
      <c r="O57" s="96"/>
      <c r="P57" s="97"/>
      <c r="Q57" s="100"/>
      <c r="R57" s="107"/>
      <c r="S57" s="108"/>
      <c r="T57" s="104"/>
      <c r="U57" s="109"/>
      <c r="V57" s="95"/>
      <c r="W57" s="96"/>
      <c r="X57" s="97"/>
      <c r="Y57" s="98"/>
      <c r="Z57" s="99"/>
      <c r="AA57" s="96"/>
      <c r="AB57" s="97"/>
      <c r="AC57" s="96"/>
      <c r="AD57" s="95"/>
      <c r="AE57" s="96"/>
      <c r="AF57" s="97"/>
      <c r="AG57" s="100"/>
      <c r="AH57" s="107"/>
      <c r="AI57" s="108"/>
      <c r="AJ57" s="104"/>
      <c r="AK57" s="81"/>
      <c r="AL57" s="265"/>
      <c r="AM57" s="54"/>
      <c r="AN57" s="55"/>
      <c r="AP57" s="275"/>
      <c r="AQ57" s="272"/>
      <c r="AS57" s="410"/>
      <c r="AT57" s="141">
        <v>251328000023</v>
      </c>
      <c r="AU57" s="122" t="str">
        <f t="shared" si="2"/>
        <v>粉体工学</v>
      </c>
      <c r="AV57" s="148" t="s">
        <v>106</v>
      </c>
      <c r="AW57" s="149"/>
    </row>
    <row r="58" spans="1:49" ht="17.25" customHeight="1" thickBot="1" x14ac:dyDescent="0.2">
      <c r="A58" s="369" t="s">
        <v>12</v>
      </c>
      <c r="B58" s="370"/>
      <c r="C58" s="370"/>
      <c r="D58" s="370"/>
      <c r="E58" s="370"/>
      <c r="F58" s="73"/>
      <c r="G58" s="255">
        <f>SUM(G48:G57)</f>
        <v>0</v>
      </c>
      <c r="H58" s="74"/>
      <c r="I58" s="255">
        <f>SUM(I48:I57)</f>
        <v>0</v>
      </c>
      <c r="J58" s="73"/>
      <c r="K58" s="255">
        <f>SUM(K48:K57)</f>
        <v>0</v>
      </c>
      <c r="L58" s="74"/>
      <c r="M58" s="255">
        <f>SUM(M48:M57)</f>
        <v>0</v>
      </c>
      <c r="N58" s="73"/>
      <c r="O58" s="255">
        <f>SUM(O48:O57)</f>
        <v>0</v>
      </c>
      <c r="P58" s="74"/>
      <c r="Q58" s="255">
        <f>SUM(Q48:Q57)</f>
        <v>0</v>
      </c>
      <c r="R58" s="73"/>
      <c r="S58" s="255">
        <f>SUM(S48:S57)</f>
        <v>0</v>
      </c>
      <c r="T58" s="74"/>
      <c r="U58" s="255">
        <f>SUM(U48:U57)</f>
        <v>0</v>
      </c>
      <c r="V58" s="73"/>
      <c r="W58" s="255">
        <f>SUM(W48:W57)</f>
        <v>0</v>
      </c>
      <c r="X58" s="74"/>
      <c r="Y58" s="255">
        <f>SUM(Y48:Y57)</f>
        <v>0</v>
      </c>
      <c r="Z58" s="73"/>
      <c r="AA58" s="255">
        <f>SUM(AA48:AA57)</f>
        <v>0</v>
      </c>
      <c r="AB58" s="74"/>
      <c r="AC58" s="255">
        <f>SUM(AC48:AC57)</f>
        <v>0</v>
      </c>
      <c r="AD58" s="73"/>
      <c r="AE58" s="255">
        <f>SUM(AE48:AE57)</f>
        <v>0</v>
      </c>
      <c r="AF58" s="74"/>
      <c r="AG58" s="255">
        <f>SUM(AG48:AG57)</f>
        <v>0</v>
      </c>
      <c r="AH58" s="73"/>
      <c r="AI58" s="255">
        <f>SUM(AI48:AI57)</f>
        <v>0</v>
      </c>
      <c r="AJ58" s="74"/>
      <c r="AK58" s="262">
        <f>SUM(AK48:AK57)</f>
        <v>0</v>
      </c>
      <c r="AL58" s="115">
        <f>SUM(F58,H58,J58,L58,N58,P58,R58,T58,V58,X58,Z58,AB58,AD58,AF58,AH58,AJ58)</f>
        <v>0</v>
      </c>
      <c r="AM58" s="15">
        <v>22</v>
      </c>
      <c r="AN58" s="238">
        <f>SUM(G58,I58,K58,M58,O58,Q58,S58,U58,W58,Y58,AA58,AC58,AE58,AG58,AI58,AK58)</f>
        <v>0</v>
      </c>
      <c r="AP58" s="275"/>
      <c r="AQ58" s="272"/>
      <c r="AS58" s="9"/>
      <c r="AU58" s="16"/>
    </row>
    <row r="59" spans="1:49" s="12" customFormat="1" ht="17.25" customHeight="1" thickBot="1" x14ac:dyDescent="0.2">
      <c r="A59" s="11"/>
      <c r="B59" s="11"/>
      <c r="C59" s="5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/>
      <c r="AP59" s="275"/>
      <c r="AQ59" s="272"/>
      <c r="AS59" s="124"/>
      <c r="AT59" s="117"/>
      <c r="AU59" s="16"/>
      <c r="AV59" s="143"/>
      <c r="AW59" s="143"/>
    </row>
    <row r="60" spans="1:49" ht="17.25" customHeight="1" x14ac:dyDescent="0.15">
      <c r="A60" s="395" t="s">
        <v>150</v>
      </c>
      <c r="B60" s="398" t="s">
        <v>149</v>
      </c>
      <c r="C60" s="129" t="s">
        <v>144</v>
      </c>
      <c r="D60" s="132" t="s">
        <v>97</v>
      </c>
      <c r="E60" s="133">
        <v>1</v>
      </c>
      <c r="F60" s="83"/>
      <c r="G60" s="65"/>
      <c r="H60" s="84"/>
      <c r="I60" s="66"/>
      <c r="J60" s="83"/>
      <c r="K60" s="65"/>
      <c r="L60" s="84"/>
      <c r="M60" s="66"/>
      <c r="N60" s="83"/>
      <c r="O60" s="65"/>
      <c r="P60" s="84"/>
      <c r="Q60" s="66"/>
      <c r="R60" s="83"/>
      <c r="S60" s="65"/>
      <c r="T60" s="84"/>
      <c r="U60" s="66"/>
      <c r="V60" s="83"/>
      <c r="W60" s="65"/>
      <c r="X60" s="84"/>
      <c r="Y60" s="66"/>
      <c r="Z60" s="83"/>
      <c r="AA60" s="65"/>
      <c r="AB60" s="84"/>
      <c r="AC60" s="66"/>
      <c r="AD60" s="83"/>
      <c r="AE60" s="65"/>
      <c r="AF60" s="84"/>
      <c r="AG60" s="66"/>
      <c r="AH60" s="83"/>
      <c r="AI60" s="65"/>
      <c r="AJ60" s="84"/>
      <c r="AK60" s="67"/>
      <c r="AL60" s="263"/>
      <c r="AM60" s="41"/>
      <c r="AN60" s="42"/>
      <c r="AP60" s="275"/>
      <c r="AQ60" s="272"/>
      <c r="AS60" s="411" t="s">
        <v>96</v>
      </c>
      <c r="AT60" s="153">
        <v>250092800025</v>
      </c>
      <c r="AU60" s="121" t="str">
        <f t="shared" ref="AU60:AU70" si="3">D60</f>
        <v>学外実習</v>
      </c>
      <c r="AV60" s="144"/>
      <c r="AW60" s="145"/>
    </row>
    <row r="61" spans="1:49" ht="17.25" customHeight="1" x14ac:dyDescent="0.15">
      <c r="A61" s="396"/>
      <c r="B61" s="399"/>
      <c r="C61" s="174" t="s">
        <v>144</v>
      </c>
      <c r="D61" s="137" t="s">
        <v>98</v>
      </c>
      <c r="E61" s="126">
        <v>2</v>
      </c>
      <c r="F61" s="86"/>
      <c r="G61" s="68"/>
      <c r="H61" s="87"/>
      <c r="I61" s="69"/>
      <c r="J61" s="86"/>
      <c r="K61" s="68"/>
      <c r="L61" s="87"/>
      <c r="M61" s="69"/>
      <c r="N61" s="86"/>
      <c r="O61" s="68"/>
      <c r="P61" s="87"/>
      <c r="Q61" s="69"/>
      <c r="R61" s="86"/>
      <c r="S61" s="68"/>
      <c r="T61" s="87"/>
      <c r="U61" s="69"/>
      <c r="V61" s="101"/>
      <c r="W61" s="71"/>
      <c r="X61" s="102"/>
      <c r="Y61" s="72"/>
      <c r="Z61" s="101"/>
      <c r="AA61" s="71"/>
      <c r="AB61" s="102"/>
      <c r="AC61" s="72"/>
      <c r="AD61" s="101"/>
      <c r="AE61" s="71"/>
      <c r="AF61" s="102"/>
      <c r="AG61" s="72"/>
      <c r="AH61" s="101"/>
      <c r="AI61" s="71"/>
      <c r="AJ61" s="102"/>
      <c r="AK61" s="80"/>
      <c r="AL61" s="264"/>
      <c r="AM61" s="52"/>
      <c r="AN61" s="53"/>
      <c r="AP61" s="275"/>
      <c r="AQ61" s="272"/>
      <c r="AS61" s="412"/>
      <c r="AT61" s="154">
        <v>250424000105</v>
      </c>
      <c r="AU61" s="120" t="str">
        <f t="shared" si="3"/>
        <v>化学工学セミナー</v>
      </c>
      <c r="AV61" s="146"/>
      <c r="AW61" s="147"/>
    </row>
    <row r="62" spans="1:49" ht="17.25" customHeight="1" x14ac:dyDescent="0.15">
      <c r="A62" s="396"/>
      <c r="B62" s="399"/>
      <c r="C62" s="174" t="s">
        <v>144</v>
      </c>
      <c r="D62" s="125" t="s">
        <v>99</v>
      </c>
      <c r="E62" s="126">
        <v>1</v>
      </c>
      <c r="F62" s="86"/>
      <c r="G62" s="68"/>
      <c r="H62" s="87"/>
      <c r="I62" s="69"/>
      <c r="J62" s="86"/>
      <c r="K62" s="68"/>
      <c r="L62" s="87"/>
      <c r="M62" s="69"/>
      <c r="N62" s="86"/>
      <c r="O62" s="68"/>
      <c r="P62" s="105"/>
      <c r="Q62" s="69"/>
      <c r="R62" s="86"/>
      <c r="S62" s="68"/>
      <c r="T62" s="87"/>
      <c r="U62" s="69"/>
      <c r="V62" s="101"/>
      <c r="W62" s="71"/>
      <c r="X62" s="102"/>
      <c r="Y62" s="72"/>
      <c r="Z62" s="101"/>
      <c r="AA62" s="71"/>
      <c r="AB62" s="102"/>
      <c r="AC62" s="72"/>
      <c r="AD62" s="101"/>
      <c r="AE62" s="71"/>
      <c r="AF62" s="105"/>
      <c r="AG62" s="72"/>
      <c r="AH62" s="101"/>
      <c r="AI62" s="71"/>
      <c r="AJ62" s="102"/>
      <c r="AK62" s="80"/>
      <c r="AL62" s="264"/>
      <c r="AM62" s="52"/>
      <c r="AN62" s="53"/>
      <c r="AP62" s="269"/>
      <c r="AQ62" s="272"/>
      <c r="AS62" s="412"/>
      <c r="AT62" s="154">
        <v>251328000017</v>
      </c>
      <c r="AU62" s="120" t="str">
        <f t="shared" si="3"/>
        <v>環化工演習</v>
      </c>
      <c r="AV62" s="146"/>
      <c r="AW62" s="147"/>
    </row>
    <row r="63" spans="1:49" s="268" customFormat="1" ht="17.25" customHeight="1" x14ac:dyDescent="0.15">
      <c r="A63" s="396"/>
      <c r="B63" s="399"/>
      <c r="C63" s="126" t="s">
        <v>46</v>
      </c>
      <c r="D63" s="135" t="s">
        <v>282</v>
      </c>
      <c r="E63" s="126">
        <v>2</v>
      </c>
      <c r="F63" s="101"/>
      <c r="G63" s="71"/>
      <c r="H63" s="102"/>
      <c r="I63" s="72"/>
      <c r="J63" s="101"/>
      <c r="K63" s="71"/>
      <c r="L63" s="102"/>
      <c r="M63" s="72"/>
      <c r="N63" s="106"/>
      <c r="O63" s="71"/>
      <c r="P63" s="102"/>
      <c r="Q63" s="72"/>
      <c r="R63" s="101"/>
      <c r="S63" s="71"/>
      <c r="T63" s="102"/>
      <c r="U63" s="72"/>
      <c r="V63" s="101"/>
      <c r="W63" s="71"/>
      <c r="X63" s="102"/>
      <c r="Y63" s="72"/>
      <c r="Z63" s="101"/>
      <c r="AA63" s="71"/>
      <c r="AB63" s="102"/>
      <c r="AC63" s="72"/>
      <c r="AD63" s="106"/>
      <c r="AE63" s="71"/>
      <c r="AF63" s="102"/>
      <c r="AG63" s="72"/>
      <c r="AH63" s="101"/>
      <c r="AI63" s="71"/>
      <c r="AJ63" s="102"/>
      <c r="AK63" s="80"/>
      <c r="AL63" s="264"/>
      <c r="AM63" s="52"/>
      <c r="AN63" s="53"/>
      <c r="AP63" s="275"/>
      <c r="AQ63" s="272"/>
      <c r="AS63" s="412"/>
      <c r="AT63" s="154">
        <v>251328000018</v>
      </c>
      <c r="AU63" s="120" t="str">
        <f t="shared" ref="AU63:AU64" si="4">D63</f>
        <v>化学工学総論I</v>
      </c>
      <c r="AV63" s="146"/>
      <c r="AW63" s="147"/>
    </row>
    <row r="64" spans="1:49" s="268" customFormat="1" ht="17.25" customHeight="1" x14ac:dyDescent="0.15">
      <c r="A64" s="396"/>
      <c r="B64" s="399"/>
      <c r="C64" s="126" t="s">
        <v>46</v>
      </c>
      <c r="D64" s="135" t="s">
        <v>287</v>
      </c>
      <c r="E64" s="126">
        <v>2</v>
      </c>
      <c r="F64" s="101"/>
      <c r="G64" s="71"/>
      <c r="H64" s="102"/>
      <c r="I64" s="72"/>
      <c r="J64" s="101"/>
      <c r="K64" s="71"/>
      <c r="L64" s="102"/>
      <c r="M64" s="72"/>
      <c r="N64" s="106"/>
      <c r="O64" s="71"/>
      <c r="P64" s="102"/>
      <c r="Q64" s="72"/>
      <c r="R64" s="101"/>
      <c r="S64" s="71"/>
      <c r="T64" s="102"/>
      <c r="U64" s="72"/>
      <c r="V64" s="101"/>
      <c r="W64" s="71"/>
      <c r="X64" s="102"/>
      <c r="Y64" s="72"/>
      <c r="Z64" s="101"/>
      <c r="AA64" s="71"/>
      <c r="AB64" s="102"/>
      <c r="AC64" s="72"/>
      <c r="AD64" s="106"/>
      <c r="AE64" s="71"/>
      <c r="AF64" s="102"/>
      <c r="AG64" s="72"/>
      <c r="AH64" s="101"/>
      <c r="AI64" s="71"/>
      <c r="AJ64" s="102"/>
      <c r="AK64" s="80"/>
      <c r="AL64" s="264"/>
      <c r="AM64" s="52"/>
      <c r="AN64" s="53"/>
      <c r="AP64" s="275"/>
      <c r="AQ64" s="272"/>
      <c r="AS64" s="412"/>
      <c r="AT64" s="154">
        <v>251328000018</v>
      </c>
      <c r="AU64" s="120" t="str">
        <f t="shared" si="4"/>
        <v>化学工学総論II</v>
      </c>
      <c r="AV64" s="146"/>
      <c r="AW64" s="147"/>
    </row>
    <row r="65" spans="1:49" ht="17.25" customHeight="1" x14ac:dyDescent="0.15">
      <c r="A65" s="396"/>
      <c r="B65" s="399"/>
      <c r="C65" s="126" t="s">
        <v>144</v>
      </c>
      <c r="D65" s="135" t="s">
        <v>283</v>
      </c>
      <c r="E65" s="126">
        <v>2</v>
      </c>
      <c r="F65" s="86"/>
      <c r="G65" s="68"/>
      <c r="H65" s="87"/>
      <c r="I65" s="69"/>
      <c r="J65" s="86"/>
      <c r="K65" s="68"/>
      <c r="L65" s="87"/>
      <c r="M65" s="69"/>
      <c r="N65" s="106"/>
      <c r="O65" s="68"/>
      <c r="P65" s="87"/>
      <c r="Q65" s="69"/>
      <c r="R65" s="86"/>
      <c r="S65" s="68"/>
      <c r="T65" s="87"/>
      <c r="U65" s="69"/>
      <c r="V65" s="101"/>
      <c r="W65" s="71"/>
      <c r="X65" s="102"/>
      <c r="Y65" s="72"/>
      <c r="Z65" s="101"/>
      <c r="AA65" s="71"/>
      <c r="AB65" s="102"/>
      <c r="AC65" s="72"/>
      <c r="AD65" s="106"/>
      <c r="AE65" s="71"/>
      <c r="AF65" s="102"/>
      <c r="AG65" s="72"/>
      <c r="AH65" s="101"/>
      <c r="AI65" s="71"/>
      <c r="AJ65" s="102"/>
      <c r="AK65" s="80"/>
      <c r="AL65" s="264"/>
      <c r="AM65" s="52"/>
      <c r="AN65" s="53"/>
      <c r="AP65" s="275"/>
      <c r="AQ65" s="272"/>
      <c r="AS65" s="412"/>
      <c r="AT65" s="154">
        <v>251328000018</v>
      </c>
      <c r="AU65" s="120" t="str">
        <f t="shared" si="3"/>
        <v>化学工学総論III</v>
      </c>
      <c r="AV65" s="146"/>
      <c r="AW65" s="147"/>
    </row>
    <row r="66" spans="1:49" ht="17.25" customHeight="1" x14ac:dyDescent="0.15">
      <c r="A66" s="396"/>
      <c r="B66" s="399"/>
      <c r="C66" s="126"/>
      <c r="D66" s="138" t="s">
        <v>100</v>
      </c>
      <c r="E66" s="126">
        <v>2</v>
      </c>
      <c r="F66" s="86"/>
      <c r="G66" s="68"/>
      <c r="H66" s="87"/>
      <c r="I66" s="69"/>
      <c r="J66" s="86"/>
      <c r="K66" s="68"/>
      <c r="L66" s="87"/>
      <c r="M66" s="69"/>
      <c r="N66" s="86"/>
      <c r="O66" s="68"/>
      <c r="P66" s="87"/>
      <c r="Q66" s="69"/>
      <c r="R66" s="86"/>
      <c r="S66" s="68"/>
      <c r="T66" s="87"/>
      <c r="U66" s="69"/>
      <c r="V66" s="101"/>
      <c r="W66" s="71"/>
      <c r="X66" s="102"/>
      <c r="Y66" s="72"/>
      <c r="Z66" s="101"/>
      <c r="AA66" s="71"/>
      <c r="AB66" s="102"/>
      <c r="AC66" s="72"/>
      <c r="AD66" s="101"/>
      <c r="AE66" s="71"/>
      <c r="AF66" s="102"/>
      <c r="AG66" s="72"/>
      <c r="AH66" s="101"/>
      <c r="AI66" s="71"/>
      <c r="AJ66" s="102"/>
      <c r="AK66" s="80"/>
      <c r="AL66" s="264"/>
      <c r="AM66" s="52"/>
      <c r="AN66" s="53"/>
      <c r="AO66" s="12"/>
      <c r="AQ66" s="272"/>
      <c r="AS66" s="412"/>
      <c r="AT66" s="154">
        <v>259752414105</v>
      </c>
      <c r="AU66" s="120" t="str">
        <f t="shared" si="3"/>
        <v>環境化学工学</v>
      </c>
      <c r="AV66" s="146"/>
      <c r="AW66" s="147"/>
    </row>
    <row r="67" spans="1:49" ht="17.25" customHeight="1" x14ac:dyDescent="0.15">
      <c r="A67" s="396"/>
      <c r="B67" s="399"/>
      <c r="C67" s="126"/>
      <c r="D67" s="135" t="s">
        <v>101</v>
      </c>
      <c r="E67" s="126">
        <v>2</v>
      </c>
      <c r="F67" s="86"/>
      <c r="G67" s="68"/>
      <c r="H67" s="87"/>
      <c r="I67" s="69"/>
      <c r="J67" s="86"/>
      <c r="K67" s="68"/>
      <c r="L67" s="87"/>
      <c r="M67" s="69"/>
      <c r="N67" s="106"/>
      <c r="O67" s="68"/>
      <c r="P67" s="87"/>
      <c r="Q67" s="69"/>
      <c r="R67" s="86"/>
      <c r="S67" s="68"/>
      <c r="T67" s="87"/>
      <c r="U67" s="69"/>
      <c r="V67" s="101"/>
      <c r="W67" s="71"/>
      <c r="X67" s="102"/>
      <c r="Y67" s="72"/>
      <c r="Z67" s="101"/>
      <c r="AA67" s="71"/>
      <c r="AB67" s="102"/>
      <c r="AC67" s="72"/>
      <c r="AD67" s="106"/>
      <c r="AE67" s="71"/>
      <c r="AF67" s="102"/>
      <c r="AG67" s="72"/>
      <c r="AH67" s="101"/>
      <c r="AI67" s="71"/>
      <c r="AJ67" s="102"/>
      <c r="AK67" s="80"/>
      <c r="AL67" s="264"/>
      <c r="AM67" s="52"/>
      <c r="AN67" s="53"/>
      <c r="AP67" s="275"/>
      <c r="AQ67" s="272"/>
      <c r="AS67" s="412"/>
      <c r="AT67" s="154">
        <v>259652424115</v>
      </c>
      <c r="AU67" s="120" t="str">
        <f t="shared" si="3"/>
        <v>無機材料化学Ⅱ</v>
      </c>
      <c r="AV67" s="146"/>
      <c r="AW67" s="147"/>
    </row>
    <row r="68" spans="1:49" ht="17.25" customHeight="1" x14ac:dyDescent="0.15">
      <c r="A68" s="396"/>
      <c r="B68" s="399"/>
      <c r="C68" s="174" t="s">
        <v>144</v>
      </c>
      <c r="D68" s="135" t="s">
        <v>102</v>
      </c>
      <c r="E68" s="126">
        <v>2</v>
      </c>
      <c r="F68" s="86"/>
      <c r="G68" s="68"/>
      <c r="H68" s="87"/>
      <c r="I68" s="69"/>
      <c r="J68" s="86"/>
      <c r="K68" s="68"/>
      <c r="L68" s="87"/>
      <c r="M68" s="69"/>
      <c r="N68" s="86"/>
      <c r="O68" s="68"/>
      <c r="P68" s="87"/>
      <c r="Q68" s="69"/>
      <c r="R68" s="86"/>
      <c r="S68" s="68"/>
      <c r="T68" s="87"/>
      <c r="U68" s="69"/>
      <c r="V68" s="101"/>
      <c r="W68" s="71"/>
      <c r="X68" s="102"/>
      <c r="Y68" s="72"/>
      <c r="Z68" s="101"/>
      <c r="AA68" s="71"/>
      <c r="AB68" s="102"/>
      <c r="AC68" s="72"/>
      <c r="AD68" s="101"/>
      <c r="AE68" s="71"/>
      <c r="AF68" s="102"/>
      <c r="AG68" s="72"/>
      <c r="AH68" s="101"/>
      <c r="AI68" s="71"/>
      <c r="AJ68" s="102"/>
      <c r="AK68" s="80"/>
      <c r="AL68" s="264"/>
      <c r="AM68" s="52"/>
      <c r="AN68" s="53"/>
      <c r="AP68" s="275"/>
      <c r="AQ68" s="272"/>
      <c r="AS68" s="412"/>
      <c r="AT68" s="140">
        <v>251328000019</v>
      </c>
      <c r="AU68" s="120" t="str">
        <f t="shared" si="3"/>
        <v>化学工学特別研究Ⅰ</v>
      </c>
      <c r="AV68" s="146" t="s">
        <v>106</v>
      </c>
      <c r="AW68" s="147"/>
    </row>
    <row r="69" spans="1:49" ht="17.25" customHeight="1" x14ac:dyDescent="0.15">
      <c r="A69" s="396"/>
      <c r="B69" s="399"/>
      <c r="C69" s="174" t="s">
        <v>144</v>
      </c>
      <c r="D69" s="139" t="s">
        <v>103</v>
      </c>
      <c r="E69" s="174">
        <v>2</v>
      </c>
      <c r="F69" s="86"/>
      <c r="G69" s="68"/>
      <c r="H69" s="87"/>
      <c r="I69" s="69"/>
      <c r="J69" s="86"/>
      <c r="K69" s="68"/>
      <c r="L69" s="87"/>
      <c r="M69" s="69"/>
      <c r="N69" s="86"/>
      <c r="O69" s="68"/>
      <c r="P69" s="87"/>
      <c r="Q69" s="69"/>
      <c r="R69" s="86"/>
      <c r="S69" s="68"/>
      <c r="T69" s="87"/>
      <c r="U69" s="69"/>
      <c r="V69" s="101"/>
      <c r="W69" s="71"/>
      <c r="X69" s="102"/>
      <c r="Y69" s="72"/>
      <c r="Z69" s="101"/>
      <c r="AA69" s="71"/>
      <c r="AB69" s="102"/>
      <c r="AC69" s="72"/>
      <c r="AD69" s="101"/>
      <c r="AE69" s="71"/>
      <c r="AF69" s="102"/>
      <c r="AG69" s="72"/>
      <c r="AH69" s="101"/>
      <c r="AI69" s="71"/>
      <c r="AJ69" s="102"/>
      <c r="AK69" s="80"/>
      <c r="AL69" s="264"/>
      <c r="AM69" s="52"/>
      <c r="AN69" s="53"/>
      <c r="AP69" s="275"/>
      <c r="AQ69" s="272"/>
      <c r="AS69" s="412"/>
      <c r="AT69" s="140">
        <v>251328000020</v>
      </c>
      <c r="AU69" s="120" t="str">
        <f t="shared" si="3"/>
        <v>化学工学特別研究Ⅱ</v>
      </c>
      <c r="AV69" s="146" t="s">
        <v>106</v>
      </c>
      <c r="AW69" s="147"/>
    </row>
    <row r="70" spans="1:49" ht="17.25" customHeight="1" thickBot="1" x14ac:dyDescent="0.2">
      <c r="A70" s="397"/>
      <c r="B70" s="400"/>
      <c r="C70" s="134" t="s">
        <v>144</v>
      </c>
      <c r="D70" s="131" t="s">
        <v>104</v>
      </c>
      <c r="E70" s="134">
        <v>6</v>
      </c>
      <c r="F70" s="95"/>
      <c r="G70" s="96"/>
      <c r="H70" s="97"/>
      <c r="I70" s="98"/>
      <c r="J70" s="95"/>
      <c r="K70" s="96"/>
      <c r="L70" s="97"/>
      <c r="M70" s="98"/>
      <c r="N70" s="95"/>
      <c r="O70" s="96"/>
      <c r="P70" s="97"/>
      <c r="Q70" s="98"/>
      <c r="R70" s="107"/>
      <c r="S70" s="108"/>
      <c r="T70" s="104"/>
      <c r="U70" s="109"/>
      <c r="V70" s="95"/>
      <c r="W70" s="96"/>
      <c r="X70" s="97"/>
      <c r="Y70" s="98"/>
      <c r="Z70" s="95"/>
      <c r="AA70" s="96"/>
      <c r="AB70" s="97"/>
      <c r="AC70" s="98"/>
      <c r="AD70" s="95"/>
      <c r="AE70" s="96"/>
      <c r="AF70" s="97"/>
      <c r="AG70" s="98"/>
      <c r="AH70" s="107"/>
      <c r="AI70" s="108"/>
      <c r="AJ70" s="104"/>
      <c r="AK70" s="81"/>
      <c r="AL70" s="265"/>
      <c r="AM70" s="54"/>
      <c r="AN70" s="55"/>
      <c r="AP70" s="275"/>
      <c r="AQ70" s="272"/>
      <c r="AS70" s="413"/>
      <c r="AT70" s="155">
        <v>250092800032</v>
      </c>
      <c r="AU70" s="122" t="str">
        <f t="shared" si="3"/>
        <v>卒業論文</v>
      </c>
      <c r="AV70" s="148"/>
      <c r="AW70" s="149"/>
    </row>
    <row r="71" spans="1:49" ht="17.25" customHeight="1" thickBot="1" x14ac:dyDescent="0.2">
      <c r="A71" s="369" t="s">
        <v>12</v>
      </c>
      <c r="B71" s="370"/>
      <c r="C71" s="370"/>
      <c r="D71" s="370"/>
      <c r="E71" s="370"/>
      <c r="F71" s="73"/>
      <c r="G71" s="255">
        <f>SUM(G60:G70)</f>
        <v>0</v>
      </c>
      <c r="H71" s="74"/>
      <c r="I71" s="255">
        <f>SUM(I60:I70)</f>
        <v>0</v>
      </c>
      <c r="J71" s="73"/>
      <c r="K71" s="255">
        <f>SUM(K60:K70)</f>
        <v>0</v>
      </c>
      <c r="L71" s="74"/>
      <c r="M71" s="255">
        <f>SUM(M60:M70)</f>
        <v>0</v>
      </c>
      <c r="N71" s="73"/>
      <c r="O71" s="255">
        <f>SUM(O60:O70)</f>
        <v>0</v>
      </c>
      <c r="P71" s="74"/>
      <c r="Q71" s="255">
        <f>SUM(Q60:Q70)</f>
        <v>0</v>
      </c>
      <c r="R71" s="73"/>
      <c r="S71" s="255">
        <f>SUM(S60:S70)</f>
        <v>0</v>
      </c>
      <c r="T71" s="74"/>
      <c r="U71" s="255">
        <f>SUM(U60:U70)</f>
        <v>0</v>
      </c>
      <c r="V71" s="73"/>
      <c r="W71" s="255">
        <f>SUM(W60:W70)</f>
        <v>0</v>
      </c>
      <c r="X71" s="74"/>
      <c r="Y71" s="255">
        <f>SUM(Y60:Y70)</f>
        <v>0</v>
      </c>
      <c r="Z71" s="73"/>
      <c r="AA71" s="255">
        <f>SUM(AA60:AA70)</f>
        <v>0</v>
      </c>
      <c r="AB71" s="74"/>
      <c r="AC71" s="255">
        <f>SUM(AC60:AC70)</f>
        <v>0</v>
      </c>
      <c r="AD71" s="73"/>
      <c r="AE71" s="255">
        <f>SUM(AE60:AE70)</f>
        <v>0</v>
      </c>
      <c r="AF71" s="74"/>
      <c r="AG71" s="255">
        <f>SUM(AG60:AG70)</f>
        <v>0</v>
      </c>
      <c r="AH71" s="73"/>
      <c r="AI71" s="255">
        <f>SUM(AI60:AI70)</f>
        <v>0</v>
      </c>
      <c r="AJ71" s="74"/>
      <c r="AK71" s="262">
        <f>SUM(AK60:AK70)</f>
        <v>0</v>
      </c>
      <c r="AL71" s="276">
        <f>SUM(F71,H71,J71,L71,N71,P71,R71,T71,V71,X71,Z71,AB71,AD71,AF71,AH71,AJ71)</f>
        <v>0</v>
      </c>
      <c r="AM71" s="15">
        <v>22</v>
      </c>
      <c r="AN71" s="238">
        <f>SUM(G71,I71,K71,M71,O71,Q71,S71,U71,W71,Y71,AA71,AC71,AE71,AG71,AI71,AK71)</f>
        <v>0</v>
      </c>
      <c r="AP71" s="275"/>
      <c r="AQ71" s="272"/>
      <c r="AS71" s="9"/>
      <c r="AU71" s="16"/>
    </row>
    <row r="72" spans="1:49" s="12" customFormat="1" ht="17.25" customHeight="1" thickBot="1" x14ac:dyDescent="0.2">
      <c r="A72" s="11"/>
      <c r="B72" s="11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P72" s="275"/>
      <c r="AQ72" s="272"/>
      <c r="AS72" s="124"/>
      <c r="AT72" s="117"/>
      <c r="AU72" s="16"/>
      <c r="AV72" s="143"/>
      <c r="AW72" s="143"/>
    </row>
    <row r="73" spans="1:49" ht="17.25" customHeight="1" thickBot="1" x14ac:dyDescent="0.2">
      <c r="A73" s="369" t="s">
        <v>207</v>
      </c>
      <c r="B73" s="370"/>
      <c r="C73" s="370"/>
      <c r="D73" s="370"/>
      <c r="E73" s="370"/>
      <c r="F73" s="312">
        <f t="shared" ref="F73:AK73" si="5">SUM(F13,F30,F35,F46,F58,F71)</f>
        <v>0</v>
      </c>
      <c r="G73" s="313">
        <f t="shared" si="5"/>
        <v>0</v>
      </c>
      <c r="H73" s="313">
        <f t="shared" si="5"/>
        <v>0</v>
      </c>
      <c r="I73" s="314">
        <f t="shared" si="5"/>
        <v>0</v>
      </c>
      <c r="J73" s="312">
        <f t="shared" si="5"/>
        <v>0</v>
      </c>
      <c r="K73" s="313">
        <f t="shared" si="5"/>
        <v>0</v>
      </c>
      <c r="L73" s="313">
        <f t="shared" si="5"/>
        <v>0</v>
      </c>
      <c r="M73" s="314">
        <f t="shared" si="5"/>
        <v>0</v>
      </c>
      <c r="N73" s="312">
        <f t="shared" si="5"/>
        <v>0</v>
      </c>
      <c r="O73" s="313">
        <f t="shared" si="5"/>
        <v>0</v>
      </c>
      <c r="P73" s="313">
        <f t="shared" si="5"/>
        <v>0</v>
      </c>
      <c r="Q73" s="314">
        <f t="shared" si="5"/>
        <v>0</v>
      </c>
      <c r="R73" s="312">
        <f t="shared" si="5"/>
        <v>0</v>
      </c>
      <c r="S73" s="313">
        <f t="shared" si="5"/>
        <v>0</v>
      </c>
      <c r="T73" s="313">
        <f t="shared" si="5"/>
        <v>0</v>
      </c>
      <c r="U73" s="314">
        <f t="shared" si="5"/>
        <v>0</v>
      </c>
      <c r="V73" s="63">
        <f t="shared" si="5"/>
        <v>0</v>
      </c>
      <c r="W73" s="40">
        <f t="shared" si="5"/>
        <v>0</v>
      </c>
      <c r="X73" s="62">
        <f t="shared" si="5"/>
        <v>0</v>
      </c>
      <c r="Y73" s="47">
        <f t="shared" si="5"/>
        <v>0</v>
      </c>
      <c r="Z73" s="63">
        <f t="shared" si="5"/>
        <v>0</v>
      </c>
      <c r="AA73" s="40">
        <f t="shared" si="5"/>
        <v>0</v>
      </c>
      <c r="AB73" s="62">
        <f t="shared" si="5"/>
        <v>0</v>
      </c>
      <c r="AC73" s="47">
        <f t="shared" si="5"/>
        <v>0</v>
      </c>
      <c r="AD73" s="63">
        <f t="shared" si="5"/>
        <v>0</v>
      </c>
      <c r="AE73" s="40">
        <f t="shared" si="5"/>
        <v>0</v>
      </c>
      <c r="AF73" s="62">
        <f t="shared" si="5"/>
        <v>0</v>
      </c>
      <c r="AG73" s="47">
        <f t="shared" si="5"/>
        <v>0</v>
      </c>
      <c r="AH73" s="63">
        <f t="shared" si="5"/>
        <v>0</v>
      </c>
      <c r="AI73" s="40">
        <f t="shared" si="5"/>
        <v>0</v>
      </c>
      <c r="AJ73" s="62">
        <f t="shared" si="5"/>
        <v>0</v>
      </c>
      <c r="AK73" s="47">
        <f t="shared" si="5"/>
        <v>0</v>
      </c>
      <c r="AL73" s="276">
        <f>SUM(F73,H73,J73,L73,N73,P73,R73,T73,V73,X73,Z73,AB73,AD73,AF73,AH73,AJ73)</f>
        <v>0</v>
      </c>
      <c r="AM73" s="15">
        <v>92</v>
      </c>
      <c r="AN73" s="252">
        <f>SUM(G73,I73,K73,M73,O73,Q73,S73,U73,W73,Y73,AA73,AC73,AE73,AG73,AI73,AK73)</f>
        <v>0</v>
      </c>
      <c r="AP73" s="275"/>
      <c r="AQ73" s="272"/>
      <c r="AS73" s="9"/>
    </row>
    <row r="74" spans="1:49" ht="17.25" customHeight="1" thickBot="1" x14ac:dyDescent="0.2">
      <c r="A74" s="369" t="s">
        <v>208</v>
      </c>
      <c r="B74" s="370"/>
      <c r="C74" s="370"/>
      <c r="D74" s="370"/>
      <c r="E74" s="370"/>
      <c r="F74" s="312">
        <f>'単位修得状況確認表（共通教育科目，外国人留学生）'!H25+F73</f>
        <v>0</v>
      </c>
      <c r="G74" s="313">
        <f>'単位修得状況確認表（共通教育科目，外国人留学生）'!I25+G73</f>
        <v>0</v>
      </c>
      <c r="H74" s="313">
        <f>'単位修得状況確認表（共通教育科目，外国人留学生）'!J25+H73</f>
        <v>0</v>
      </c>
      <c r="I74" s="314">
        <f>'単位修得状況確認表（共通教育科目，外国人留学生）'!K25+I73</f>
        <v>0</v>
      </c>
      <c r="J74" s="312">
        <f>'単位修得状況確認表（共通教育科目，外国人留学生）'!L25+J73</f>
        <v>0</v>
      </c>
      <c r="K74" s="313">
        <f>'単位修得状況確認表（共通教育科目，外国人留学生）'!M25+K73</f>
        <v>0</v>
      </c>
      <c r="L74" s="313">
        <f>'単位修得状況確認表（共通教育科目，外国人留学生）'!N25+L73</f>
        <v>0</v>
      </c>
      <c r="M74" s="315">
        <f>'単位修得状況確認表（共通教育科目，外国人留学生）'!O25+M73</f>
        <v>0</v>
      </c>
      <c r="N74" s="316">
        <f>'単位修得状況確認表（共通教育科目，外国人留学生）'!P25+N73</f>
        <v>0</v>
      </c>
      <c r="O74" s="313">
        <f>'単位修得状況確認表（共通教育科目，外国人留学生）'!Q25+O73</f>
        <v>0</v>
      </c>
      <c r="P74" s="313">
        <f>'単位修得状況確認表（共通教育科目，外国人留学生）'!R25+P73</f>
        <v>0</v>
      </c>
      <c r="Q74" s="314">
        <f>'単位修得状況確認表（共通教育科目，外国人留学生）'!S25+Q73</f>
        <v>0</v>
      </c>
      <c r="R74" s="312">
        <f>'単位修得状況確認表（共通教育科目，外国人留学生）'!T25+R73</f>
        <v>0</v>
      </c>
      <c r="S74" s="313">
        <f>'単位修得状況確認表（共通教育科目，外国人留学生）'!U25+S73</f>
        <v>0</v>
      </c>
      <c r="T74" s="313">
        <f>'単位修得状況確認表（共通教育科目，外国人留学生）'!V25+T73</f>
        <v>0</v>
      </c>
      <c r="U74" s="315">
        <f>'単位修得状況確認表（共通教育科目，外国人留学生）'!W25+U73</f>
        <v>0</v>
      </c>
      <c r="V74" s="63">
        <f>'単位修得状況確認表（共通教育科目，外国人留学生）'!X25+V73</f>
        <v>0</v>
      </c>
      <c r="W74" s="40">
        <f>'単位修得状況確認表（共通教育科目，外国人留学生）'!Y25+W73</f>
        <v>0</v>
      </c>
      <c r="X74" s="62">
        <f>'単位修得状況確認表（共通教育科目，外国人留学生）'!Z25+X73</f>
        <v>0</v>
      </c>
      <c r="Y74" s="47">
        <f>'単位修得状況確認表（共通教育科目，外国人留学生）'!AA25+Y73</f>
        <v>0</v>
      </c>
      <c r="Z74" s="63">
        <f>'単位修得状況確認表（共通教育科目，外国人留学生）'!AB25+Z73</f>
        <v>0</v>
      </c>
      <c r="AA74" s="40">
        <f>'単位修得状況確認表（共通教育科目，外国人留学生）'!AC25+AA73</f>
        <v>0</v>
      </c>
      <c r="AB74" s="62">
        <f>'単位修得状況確認表（共通教育科目，外国人留学生）'!AD25+AB73</f>
        <v>0</v>
      </c>
      <c r="AC74" s="18">
        <f>'単位修得状況確認表（共通教育科目，外国人留学生）'!AE25+AC73</f>
        <v>0</v>
      </c>
      <c r="AD74" s="64">
        <f>'単位修得状況確認表（共通教育科目，外国人留学生）'!AF25+AD73</f>
        <v>0</v>
      </c>
      <c r="AE74" s="40">
        <f>'単位修得状況確認表（共通教育科目，外国人留学生）'!AG25+AE73</f>
        <v>0</v>
      </c>
      <c r="AF74" s="62">
        <f>'単位修得状況確認表（共通教育科目，外国人留学生）'!AH25+AF73</f>
        <v>0</v>
      </c>
      <c r="AG74" s="47">
        <f>'単位修得状況確認表（共通教育科目，外国人留学生）'!AI25+AG73</f>
        <v>0</v>
      </c>
      <c r="AH74" s="63">
        <f>'単位修得状況確認表（共通教育科目，外国人留学生）'!AJ25+AH73</f>
        <v>0</v>
      </c>
      <c r="AI74" s="40">
        <f>'単位修得状況確認表（共通教育科目，外国人留学生）'!AK25+AI73</f>
        <v>0</v>
      </c>
      <c r="AJ74" s="62">
        <f>'単位修得状況確認表（共通教育科目，外国人留学生）'!AL25+AJ73</f>
        <v>0</v>
      </c>
      <c r="AK74" s="18">
        <f>'単位修得状況確認表（共通教育科目，外国人留学生）'!AM25+AK73</f>
        <v>0</v>
      </c>
      <c r="AL74" s="111">
        <f>SUM(F74,H74,J74,L74,N74,P74,R74,T74,V74,X74,Z74,AB74,AD74,AF74,AH74,AJ74)</f>
        <v>0</v>
      </c>
      <c r="AM74" s="48">
        <v>126</v>
      </c>
      <c r="AN74" s="253">
        <f>SUM(G74,I74,K74,M74,O74,Q74,S74,U74,W74,Y74,AA74,AC74,AE74,AG74,AI74,AK74)</f>
        <v>0</v>
      </c>
      <c r="AP74" s="275"/>
      <c r="AQ74" s="452"/>
      <c r="AS74" s="9"/>
    </row>
    <row r="75" spans="1:49" s="12" customFormat="1" ht="17.25" customHeight="1" thickTop="1" thickBot="1" x14ac:dyDescent="0.2">
      <c r="A75" s="166" t="s">
        <v>151</v>
      </c>
      <c r="B75" s="371" t="s">
        <v>152</v>
      </c>
      <c r="C75" s="371"/>
      <c r="D75" s="371"/>
      <c r="E75" s="371"/>
      <c r="F75" s="371"/>
      <c r="G75" s="371"/>
      <c r="H75" s="371"/>
      <c r="I75" s="371"/>
      <c r="J75" s="371"/>
      <c r="K75" s="37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450" t="s">
        <v>22</v>
      </c>
      <c r="AM75" s="451"/>
      <c r="AN75" s="251" t="str">
        <f>IF(AL74-AL77&gt;0,AN74/(AL74-AL77-'単位修得状況確認表（共通教育科目，外国人留学生）'!AN28+AL78+'単位修得状況確認表（共通教育科目，外国人留学生）'!AN29-AL79-'単位修得状況確認表（共通教育科目，外国人留学生）'!AN30),"")</f>
        <v/>
      </c>
      <c r="AO75" s="9"/>
      <c r="AP75" s="275"/>
      <c r="AQ75" s="452"/>
      <c r="AS75" s="124"/>
      <c r="AT75" s="117"/>
      <c r="AV75" s="143"/>
      <c r="AW75" s="143"/>
    </row>
    <row r="76" spans="1:49" s="12" customFormat="1" ht="17.25" customHeight="1" thickTop="1" thickBot="1" x14ac:dyDescent="0.2">
      <c r="A76" s="166"/>
      <c r="B76" s="166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04"/>
      <c r="AM76" s="204"/>
      <c r="AN76" s="204"/>
      <c r="AO76" s="9"/>
      <c r="AP76" s="275"/>
      <c r="AQ76" s="452"/>
      <c r="AS76" s="166"/>
      <c r="AT76" s="117"/>
      <c r="AV76" s="143"/>
      <c r="AW76" s="143"/>
    </row>
    <row r="77" spans="1:49" ht="17.25" customHeight="1" thickBot="1" x14ac:dyDescent="0.2">
      <c r="A77" s="367" t="s">
        <v>211</v>
      </c>
      <c r="B77" s="368"/>
      <c r="C77" s="368"/>
      <c r="D77" s="368"/>
      <c r="E77" s="368"/>
      <c r="F77" s="355"/>
      <c r="G77" s="356"/>
      <c r="H77" s="353"/>
      <c r="I77" s="354"/>
      <c r="J77" s="355"/>
      <c r="K77" s="356"/>
      <c r="L77" s="353"/>
      <c r="M77" s="354"/>
      <c r="N77" s="355"/>
      <c r="O77" s="356"/>
      <c r="P77" s="353"/>
      <c r="Q77" s="354"/>
      <c r="R77" s="355"/>
      <c r="S77" s="356"/>
      <c r="T77" s="353"/>
      <c r="U77" s="354"/>
      <c r="V77" s="355"/>
      <c r="W77" s="356"/>
      <c r="X77" s="353"/>
      <c r="Y77" s="354"/>
      <c r="Z77" s="355"/>
      <c r="AA77" s="356"/>
      <c r="AB77" s="353"/>
      <c r="AC77" s="354"/>
      <c r="AD77" s="355"/>
      <c r="AE77" s="356"/>
      <c r="AF77" s="353"/>
      <c r="AG77" s="354"/>
      <c r="AH77" s="355"/>
      <c r="AI77" s="356"/>
      <c r="AJ77" s="353"/>
      <c r="AK77" s="354"/>
      <c r="AL77" s="110">
        <f>SUM(F77:AK77)</f>
        <v>0</v>
      </c>
      <c r="AM77" s="9"/>
      <c r="AN77" s="9"/>
      <c r="AP77" s="275"/>
      <c r="AQ77" s="272"/>
      <c r="AS77" s="9"/>
    </row>
    <row r="78" spans="1:49" ht="17.25" customHeight="1" thickBot="1" x14ac:dyDescent="0.2">
      <c r="A78" s="367" t="s">
        <v>212</v>
      </c>
      <c r="B78" s="368"/>
      <c r="C78" s="368"/>
      <c r="D78" s="368"/>
      <c r="E78" s="368"/>
      <c r="F78" s="355"/>
      <c r="G78" s="356"/>
      <c r="H78" s="353"/>
      <c r="I78" s="354"/>
      <c r="J78" s="355"/>
      <c r="K78" s="356"/>
      <c r="L78" s="353"/>
      <c r="M78" s="354"/>
      <c r="N78" s="355"/>
      <c r="O78" s="356"/>
      <c r="P78" s="353"/>
      <c r="Q78" s="354"/>
      <c r="R78" s="355"/>
      <c r="S78" s="356"/>
      <c r="T78" s="353"/>
      <c r="U78" s="354"/>
      <c r="V78" s="355"/>
      <c r="W78" s="356"/>
      <c r="X78" s="353"/>
      <c r="Y78" s="354"/>
      <c r="Z78" s="355"/>
      <c r="AA78" s="356"/>
      <c r="AB78" s="353"/>
      <c r="AC78" s="354"/>
      <c r="AD78" s="355"/>
      <c r="AE78" s="356"/>
      <c r="AF78" s="353"/>
      <c r="AG78" s="354"/>
      <c r="AH78" s="355"/>
      <c r="AI78" s="356"/>
      <c r="AJ78" s="353"/>
      <c r="AK78" s="354"/>
      <c r="AL78" s="127">
        <f>SUM(F78:AK78)</f>
        <v>0</v>
      </c>
      <c r="AM78" s="9"/>
      <c r="AN78" s="9"/>
      <c r="AP78" s="269"/>
      <c r="AQ78" s="309"/>
      <c r="AS78" s="9"/>
    </row>
    <row r="79" spans="1:49" s="12" customFormat="1" ht="17.25" customHeight="1" thickBot="1" x14ac:dyDescent="0.2">
      <c r="A79" s="367" t="s">
        <v>251</v>
      </c>
      <c r="B79" s="368"/>
      <c r="C79" s="368"/>
      <c r="D79" s="368"/>
      <c r="E79" s="453"/>
      <c r="F79" s="355"/>
      <c r="G79" s="356"/>
      <c r="H79" s="353"/>
      <c r="I79" s="354"/>
      <c r="J79" s="355"/>
      <c r="K79" s="356"/>
      <c r="L79" s="353"/>
      <c r="M79" s="354"/>
      <c r="N79" s="355"/>
      <c r="O79" s="356"/>
      <c r="P79" s="353"/>
      <c r="Q79" s="354"/>
      <c r="R79" s="355"/>
      <c r="S79" s="356"/>
      <c r="T79" s="353"/>
      <c r="U79" s="354"/>
      <c r="V79" s="355"/>
      <c r="W79" s="356"/>
      <c r="X79" s="353"/>
      <c r="Y79" s="354"/>
      <c r="Z79" s="355"/>
      <c r="AA79" s="356"/>
      <c r="AB79" s="353"/>
      <c r="AC79" s="354"/>
      <c r="AD79" s="355"/>
      <c r="AE79" s="356"/>
      <c r="AF79" s="353"/>
      <c r="AG79" s="354"/>
      <c r="AH79" s="355"/>
      <c r="AI79" s="356"/>
      <c r="AJ79" s="353"/>
      <c r="AK79" s="354"/>
      <c r="AL79" s="127">
        <f>SUM(F79:AK79)</f>
        <v>0</v>
      </c>
      <c r="AM79" s="5"/>
      <c r="AN79" s="9"/>
      <c r="AO79" s="9"/>
      <c r="AP79" s="275"/>
      <c r="AQ79" s="309"/>
      <c r="AR79" s="124"/>
      <c r="AS79" s="117"/>
      <c r="AU79" s="143"/>
      <c r="AV79" s="143"/>
    </row>
    <row r="80" spans="1:49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130"/>
      <c r="AM80" s="10"/>
      <c r="AN80" s="10"/>
      <c r="AQ80" s="284"/>
      <c r="AS80" s="4"/>
    </row>
    <row r="81" spans="1:45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130"/>
      <c r="AM81" s="10"/>
      <c r="AN81" s="10"/>
      <c r="AO81" s="12"/>
      <c r="AP81" s="269"/>
      <c r="AQ81" s="270"/>
      <c r="AS81" s="4"/>
    </row>
    <row r="82" spans="1:45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130"/>
      <c r="AM82" s="10"/>
      <c r="AN82" s="10"/>
      <c r="AP82" s="269"/>
      <c r="AQ82" s="270"/>
      <c r="AS82" s="4"/>
    </row>
    <row r="83" spans="1:45" x14ac:dyDescent="0.15">
      <c r="AL83" s="136"/>
      <c r="AQ83" s="270"/>
    </row>
    <row r="84" spans="1:45" x14ac:dyDescent="0.15">
      <c r="AL84" s="136"/>
      <c r="AO84" s="12"/>
      <c r="AQ84" s="270"/>
    </row>
    <row r="85" spans="1:45" x14ac:dyDescent="0.15">
      <c r="AO85" s="12"/>
      <c r="AP85" s="269"/>
      <c r="AQ85" s="275"/>
    </row>
    <row r="86" spans="1:45" x14ac:dyDescent="0.15">
      <c r="AP86" s="275"/>
    </row>
    <row r="87" spans="1:45" x14ac:dyDescent="0.15">
      <c r="AQ87" s="275"/>
    </row>
    <row r="88" spans="1:45" x14ac:dyDescent="0.15">
      <c r="AO88" s="12"/>
      <c r="AP88" s="275"/>
      <c r="AQ88" s="273"/>
    </row>
    <row r="89" spans="1:45" x14ac:dyDescent="0.15">
      <c r="AP89" s="275"/>
      <c r="AQ89" s="275"/>
    </row>
    <row r="90" spans="1:45" x14ac:dyDescent="0.15">
      <c r="AP90" s="275"/>
    </row>
    <row r="92" spans="1:45" x14ac:dyDescent="0.15">
      <c r="AQ92" s="273"/>
    </row>
    <row r="98" spans="38:38" x14ac:dyDescent="0.15">
      <c r="AL98" s="136"/>
    </row>
    <row r="99" spans="38:38" x14ac:dyDescent="0.15">
      <c r="AL99" s="136"/>
    </row>
  </sheetData>
  <sheetProtection password="CC61" sheet="1" objects="1" scenarios="1" selectLockedCells="1"/>
  <mergeCells count="111">
    <mergeCell ref="AD79:AE79"/>
    <mergeCell ref="AF79:AG79"/>
    <mergeCell ref="AH79:AI79"/>
    <mergeCell ref="AJ79:AK79"/>
    <mergeCell ref="AF77:AG77"/>
    <mergeCell ref="AL75:AM75"/>
    <mergeCell ref="AQ74:AQ76"/>
    <mergeCell ref="A79:E79"/>
    <mergeCell ref="F79:G79"/>
    <mergeCell ref="H79:I79"/>
    <mergeCell ref="J79:K79"/>
    <mergeCell ref="L79:M79"/>
    <mergeCell ref="N79:O79"/>
    <mergeCell ref="P79:Q79"/>
    <mergeCell ref="R79:S79"/>
    <mergeCell ref="T79:U79"/>
    <mergeCell ref="T78:U78"/>
    <mergeCell ref="A78:E78"/>
    <mergeCell ref="F78:G78"/>
    <mergeCell ref="H78:I78"/>
    <mergeCell ref="J78:K78"/>
    <mergeCell ref="L78:M78"/>
    <mergeCell ref="N78:O78"/>
    <mergeCell ref="P78:Q78"/>
    <mergeCell ref="R78:S78"/>
    <mergeCell ref="T77:U77"/>
    <mergeCell ref="V79:W79"/>
    <mergeCell ref="X79:Y79"/>
    <mergeCell ref="Z79:AA79"/>
    <mergeCell ref="AB79:AC79"/>
    <mergeCell ref="A2:AN2"/>
    <mergeCell ref="AL3:AL6"/>
    <mergeCell ref="F4:I4"/>
    <mergeCell ref="J4:M4"/>
    <mergeCell ref="AN3:AN6"/>
    <mergeCell ref="R4:U4"/>
    <mergeCell ref="X5:Y5"/>
    <mergeCell ref="AD5:AE5"/>
    <mergeCell ref="AF5:AG5"/>
    <mergeCell ref="R5:S5"/>
    <mergeCell ref="AM3:AM6"/>
    <mergeCell ref="T5:U5"/>
    <mergeCell ref="V4:Y4"/>
    <mergeCell ref="AH5:AI5"/>
    <mergeCell ref="C3:C6"/>
    <mergeCell ref="N5:O5"/>
    <mergeCell ref="A30:E30"/>
    <mergeCell ref="A32:A34"/>
    <mergeCell ref="AS37:AS45"/>
    <mergeCell ref="AS48:AS57"/>
    <mergeCell ref="AS60:AS70"/>
    <mergeCell ref="AS7:AS29"/>
    <mergeCell ref="AS32:AS34"/>
    <mergeCell ref="A37:A45"/>
    <mergeCell ref="B37:B45"/>
    <mergeCell ref="A3:B6"/>
    <mergeCell ref="A7:A12"/>
    <mergeCell ref="B7:B12"/>
    <mergeCell ref="A13:E13"/>
    <mergeCell ref="B15:B29"/>
    <mergeCell ref="F5:G5"/>
    <mergeCell ref="F3:AK3"/>
    <mergeCell ref="AJ5:AK5"/>
    <mergeCell ref="Z4:AC4"/>
    <mergeCell ref="Z5:AA5"/>
    <mergeCell ref="AB5:AC5"/>
    <mergeCell ref="AD4:AG4"/>
    <mergeCell ref="AH4:AK4"/>
    <mergeCell ref="V5:W5"/>
    <mergeCell ref="A15:A29"/>
    <mergeCell ref="N4:Q4"/>
    <mergeCell ref="H5:I5"/>
    <mergeCell ref="N77:O77"/>
    <mergeCell ref="J5:K5"/>
    <mergeCell ref="L5:M5"/>
    <mergeCell ref="A73:E73"/>
    <mergeCell ref="A74:E74"/>
    <mergeCell ref="F77:G77"/>
    <mergeCell ref="H77:I77"/>
    <mergeCell ref="J77:K77"/>
    <mergeCell ref="L77:M77"/>
    <mergeCell ref="A48:A57"/>
    <mergeCell ref="B48:B57"/>
    <mergeCell ref="A35:E35"/>
    <mergeCell ref="A77:E77"/>
    <mergeCell ref="A46:E46"/>
    <mergeCell ref="B32:B34"/>
    <mergeCell ref="P77:Q77"/>
    <mergeCell ref="P5:Q5"/>
    <mergeCell ref="AW50:AW51"/>
    <mergeCell ref="AH77:AI77"/>
    <mergeCell ref="AJ77:AK77"/>
    <mergeCell ref="B75:K75"/>
    <mergeCell ref="A58:E5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V77:W77"/>
    <mergeCell ref="X77:Y77"/>
    <mergeCell ref="Z77:AA77"/>
    <mergeCell ref="AB77:AC77"/>
    <mergeCell ref="AD77:AE77"/>
    <mergeCell ref="A71:E71"/>
    <mergeCell ref="A60:A70"/>
    <mergeCell ref="B60:B70"/>
    <mergeCell ref="R77:S77"/>
  </mergeCells>
  <phoneticPr fontId="4"/>
  <dataValidations count="1">
    <dataValidation type="list" allowBlank="1" showInputMessage="1" showErrorMessage="1" sqref="N32:N34 T32:T34 R32:R34 P32:P34 L32:L34 J32:J34 H32:H34 F32:F34 AD32:AD34 AJ32:AJ34 AH32:AH34 AF32:AF34 AB32:AB34 Z32:Z34 X32:X34 V32:V34 R37:R45 T37:T45 P37:P45 N37:N45 L37:L45 J37:J45 H37:H45 F37:F45 AH37:AH45 AJ37:AJ45 AF37:AF45 AD37:AD45 AB37:AB45 Z37:Z45 X37:X45 V37:V45 V48:V57 X48:X57 Z48:Z57 AB48:AB57 AD48:AD57 AF48:AF57 AJ48:AJ57 AH48:AH57 F48:F57 H48:H57 J48:J57 L48:L57 N48:N57 P48:P57 T48:T57 R48:R57 J15:J29 AF15:AF29 AD15:AD29 AB15:AB29 AJ15:AJ29 P15:P29 AH15:AH29 X15:X29 Z15:Z29 N15:N29 V15:V29 H15:H29 L15:L29 T15:T29 F15:F29 R15:R29 T60:T70 AH60:AH70 AF60:AF70 AD60:AD70 AB60:AB70 Z60:Z70 X60:X70 V60:V70 AJ60:AJ70 R60:R70 P60:P70 N60:N70 L60:L70 J60:J70 H60:H70 F60:F70 F7:F12 AB7:AB12 AJ7:AJ12 AF7:AF12 AH7:AH12 X7:X12 Z7:Z12 AD7:AD12 V7:V12 H7:H12 L7:L12 T7:T12 P7:P12 R7:R12 J7:J12 N7:N12">
      <formula1>$AT$1:$AT$6</formula1>
    </dataValidation>
  </dataValidations>
  <pageMargins left="0.43307086614173229" right="0.47244094488188981" top="0.35433070866141736" bottom="0.35433070866141736" header="0" footer="0"/>
  <pageSetup paperSize="9" scale="51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5</xdr:col>
                <xdr:colOff>9525</xdr:colOff>
                <xdr:row>2</xdr:row>
                <xdr:rowOff>0</xdr:rowOff>
              </from>
              <to>
                <xdr:col>9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20"/>
  <sheetViews>
    <sheetView view="pageBreakPreview" topLeftCell="B12" zoomScale="91" zoomScaleNormal="60" zoomScaleSheetLayoutView="91" workbookViewId="0">
      <selection activeCell="M50" sqref="M50"/>
    </sheetView>
  </sheetViews>
  <sheetFormatPr defaultColWidth="9" defaultRowHeight="13.5" x14ac:dyDescent="0.15"/>
  <cols>
    <col min="1" max="1" width="3.75" style="19" customWidth="1"/>
    <col min="2" max="2" width="14.25" style="19" bestFit="1" customWidth="1"/>
    <col min="3" max="8" width="15.125" style="19" customWidth="1"/>
    <col min="9" max="19" width="9" style="19"/>
    <col min="20" max="20" width="3.75" style="19" customWidth="1"/>
    <col min="21" max="16384" width="9" style="19"/>
  </cols>
  <sheetData>
    <row r="2" spans="2:8" ht="14.25" x14ac:dyDescent="0.15">
      <c r="B2" s="20" t="s">
        <v>192</v>
      </c>
    </row>
    <row r="3" spans="2:8" ht="14.25" thickBot="1" x14ac:dyDescent="0.2"/>
    <row r="4" spans="2:8" ht="14.25" thickBot="1" x14ac:dyDescent="0.2">
      <c r="C4" s="454" t="s">
        <v>193</v>
      </c>
      <c r="D4" s="455"/>
      <c r="E4" s="454" t="s">
        <v>194</v>
      </c>
      <c r="F4" s="455"/>
      <c r="G4" s="454" t="s">
        <v>202</v>
      </c>
      <c r="H4" s="455"/>
    </row>
    <row r="5" spans="2:8" ht="14.25" thickBot="1" x14ac:dyDescent="0.2">
      <c r="B5" s="32"/>
      <c r="C5" s="33" t="s">
        <v>11</v>
      </c>
      <c r="D5" s="34" t="s">
        <v>13</v>
      </c>
      <c r="E5" s="33" t="s">
        <v>11</v>
      </c>
      <c r="F5" s="34" t="s">
        <v>13</v>
      </c>
      <c r="G5" s="33" t="s">
        <v>11</v>
      </c>
      <c r="H5" s="34" t="s">
        <v>13</v>
      </c>
    </row>
    <row r="6" spans="2:8" x14ac:dyDescent="0.15">
      <c r="B6" s="29" t="s">
        <v>14</v>
      </c>
      <c r="C6" s="30">
        <f>SUM('単位修得状況確認表（共通教育科目，外国人留学生）'!H7:H12)</f>
        <v>0</v>
      </c>
      <c r="D6" s="31">
        <f>SUM(C$6:C6)</f>
        <v>0</v>
      </c>
      <c r="E6" s="30">
        <f>SUM('単位修得状況確認表（共通教育科目，外国人留学生）'!H13:H14)</f>
        <v>0</v>
      </c>
      <c r="F6" s="31">
        <f>SUM(E$6:E6)</f>
        <v>0</v>
      </c>
      <c r="G6" s="30">
        <f>SUM('単位修得状況確認表（共通教育科目，外国人留学生）'!H15:H16)</f>
        <v>0</v>
      </c>
      <c r="H6" s="31">
        <f>SUM(G$6:G6)</f>
        <v>0</v>
      </c>
    </row>
    <row r="7" spans="2:8" ht="14.25" thickBot="1" x14ac:dyDescent="0.2">
      <c r="B7" s="21" t="s">
        <v>15</v>
      </c>
      <c r="C7" s="22">
        <f>SUM('単位修得状況確認表（共通教育科目，外国人留学生）'!J7:J12)</f>
        <v>0</v>
      </c>
      <c r="D7" s="35">
        <f>SUM(C$6:C7)</f>
        <v>0</v>
      </c>
      <c r="E7" s="22">
        <f>SUM('単位修得状況確認表（共通教育科目，外国人留学生）'!J13:J14)</f>
        <v>0</v>
      </c>
      <c r="F7" s="35">
        <f>SUM(E$6:E7)</f>
        <v>0</v>
      </c>
      <c r="G7" s="22">
        <f>SUM('単位修得状況確認表（共通教育科目，外国人留学生）'!J15:J16)</f>
        <v>0</v>
      </c>
      <c r="H7" s="35">
        <f>SUM(G$6:G7)</f>
        <v>0</v>
      </c>
    </row>
    <row r="8" spans="2:8" x14ac:dyDescent="0.15">
      <c r="B8" s="26" t="s">
        <v>16</v>
      </c>
      <c r="C8" s="27">
        <f>SUM('単位修得状況確認表（共通教育科目，外国人留学生）'!L7:L12)</f>
        <v>0</v>
      </c>
      <c r="D8" s="31">
        <f>SUM(C$6:C8)</f>
        <v>0</v>
      </c>
      <c r="E8" s="27">
        <f>SUM('単位修得状況確認表（共通教育科目，外国人留学生）'!L13:L14)</f>
        <v>0</v>
      </c>
      <c r="F8" s="31">
        <f>SUM(E$6:E8)</f>
        <v>0</v>
      </c>
      <c r="G8" s="27">
        <f>SUM('単位修得状況確認表（共通教育科目，外国人留学生）'!L15:L16)</f>
        <v>0</v>
      </c>
      <c r="H8" s="31">
        <f>SUM(G$6:G8)</f>
        <v>0</v>
      </c>
    </row>
    <row r="9" spans="2:8" ht="14.25" thickBot="1" x14ac:dyDescent="0.2">
      <c r="B9" s="24" t="s">
        <v>17</v>
      </c>
      <c r="C9" s="25">
        <f>SUM('単位修得状況確認表（共通教育科目，外国人留学生）'!N7:N12)</f>
        <v>0</v>
      </c>
      <c r="D9" s="35">
        <f>SUM(C$6:C9)</f>
        <v>0</v>
      </c>
      <c r="E9" s="25">
        <f>SUM('単位修得状況確認表（共通教育科目，外国人留学生）'!N13:N14)</f>
        <v>0</v>
      </c>
      <c r="F9" s="35">
        <f>SUM(E$6:E9)</f>
        <v>0</v>
      </c>
      <c r="G9" s="25">
        <f>SUM('単位修得状況確認表（共通教育科目，外国人留学生）'!N15:N16)</f>
        <v>0</v>
      </c>
      <c r="H9" s="35">
        <f>SUM(G$6:G9)</f>
        <v>0</v>
      </c>
    </row>
    <row r="10" spans="2:8" x14ac:dyDescent="0.15">
      <c r="B10" s="29" t="s">
        <v>276</v>
      </c>
      <c r="C10" s="30">
        <f>SUM('単位修得状況確認表（共通教育科目，外国人留学生）'!P7:P12)</f>
        <v>0</v>
      </c>
      <c r="D10" s="31">
        <f>SUM(C$6:C10)</f>
        <v>0</v>
      </c>
      <c r="E10" s="30">
        <f>SUM('単位修得状況確認表（共通教育科目，外国人留学生）'!P13:P14)</f>
        <v>0</v>
      </c>
      <c r="F10" s="31">
        <f>SUM(E$6:E10)</f>
        <v>0</v>
      </c>
      <c r="G10" s="30">
        <f>SUM('単位修得状況確認表（共通教育科目，外国人留学生）'!P15:P16)</f>
        <v>0</v>
      </c>
      <c r="H10" s="31">
        <f>SUM(G$6:G10)</f>
        <v>0</v>
      </c>
    </row>
    <row r="11" spans="2:8" ht="14.25" thickBot="1" x14ac:dyDescent="0.2">
      <c r="B11" s="21" t="s">
        <v>277</v>
      </c>
      <c r="C11" s="22">
        <f>SUM('単位修得状況確認表（共通教育科目，外国人留学生）'!R7:R12)</f>
        <v>0</v>
      </c>
      <c r="D11" s="35">
        <f>SUM(C$6:C11)</f>
        <v>0</v>
      </c>
      <c r="E11" s="22">
        <f>SUM('単位修得状況確認表（共通教育科目，外国人留学生）'!R13:R14)</f>
        <v>0</v>
      </c>
      <c r="F11" s="35">
        <f>SUM(E$6:E11)</f>
        <v>0</v>
      </c>
      <c r="G11" s="22">
        <f>SUM('単位修得状況確認表（共通教育科目，外国人留学生）'!R15:R16)</f>
        <v>0</v>
      </c>
      <c r="H11" s="35">
        <f>SUM(G$6:G11)</f>
        <v>0</v>
      </c>
    </row>
    <row r="12" spans="2:8" x14ac:dyDescent="0.15">
      <c r="B12" s="26" t="s">
        <v>18</v>
      </c>
      <c r="C12" s="27">
        <f>SUM('単位修得状況確認表（共通教育科目，外国人留学生）'!T7:T12)</f>
        <v>0</v>
      </c>
      <c r="D12" s="31">
        <f>SUM(C$6:C12)</f>
        <v>0</v>
      </c>
      <c r="E12" s="27">
        <f>SUM('単位修得状況確認表（共通教育科目，外国人留学生）'!T13:T14)</f>
        <v>0</v>
      </c>
      <c r="F12" s="31">
        <f>SUM(E$6:E12)</f>
        <v>0</v>
      </c>
      <c r="G12" s="27">
        <f>SUM('単位修得状況確認表（共通教育科目，外国人留学生）'!T15:T16)</f>
        <v>0</v>
      </c>
      <c r="H12" s="31">
        <f>SUM(G$6:G12)</f>
        <v>0</v>
      </c>
    </row>
    <row r="13" spans="2:8" ht="14.25" thickBot="1" x14ac:dyDescent="0.2">
      <c r="B13" s="21" t="s">
        <v>19</v>
      </c>
      <c r="C13" s="22">
        <f>SUM('単位修得状況確認表（共通教育科目，外国人留学生）'!V7:V12)</f>
        <v>0</v>
      </c>
      <c r="D13" s="35">
        <f>SUM(C$6:C13)</f>
        <v>0</v>
      </c>
      <c r="E13" s="22">
        <f>SUM('単位修得状況確認表（共通教育科目，外国人留学生）'!V13:V14)</f>
        <v>0</v>
      </c>
      <c r="F13" s="35">
        <f>SUM(E$6:E13)</f>
        <v>0</v>
      </c>
      <c r="G13" s="22">
        <f>SUM('単位修得状況確認表（共通教育科目，外国人留学生）'!V15:V16)</f>
        <v>0</v>
      </c>
      <c r="H13" s="35">
        <f>SUM(G$6:G13)</f>
        <v>0</v>
      </c>
    </row>
    <row r="21" spans="2:8" ht="14.25" x14ac:dyDescent="0.15">
      <c r="B21" s="57"/>
      <c r="C21" s="58"/>
      <c r="D21" s="58"/>
      <c r="E21" s="58"/>
      <c r="F21" s="58"/>
      <c r="G21" s="58"/>
      <c r="H21" s="58"/>
    </row>
    <row r="22" spans="2:8" x14ac:dyDescent="0.15">
      <c r="B22" s="58"/>
      <c r="C22" s="58"/>
      <c r="D22" s="58"/>
      <c r="E22" s="58"/>
      <c r="F22" s="58"/>
      <c r="G22" s="58"/>
      <c r="H22" s="58"/>
    </row>
    <row r="23" spans="2:8" x14ac:dyDescent="0.15">
      <c r="B23" s="56"/>
      <c r="C23" s="56"/>
      <c r="D23" s="56"/>
      <c r="E23" s="58"/>
      <c r="F23" s="58"/>
      <c r="G23" s="58"/>
      <c r="H23" s="58"/>
    </row>
    <row r="24" spans="2:8" x14ac:dyDescent="0.15">
      <c r="B24" s="59"/>
      <c r="C24" s="59"/>
      <c r="D24" s="59"/>
      <c r="E24" s="58"/>
      <c r="F24" s="58"/>
      <c r="G24" s="58"/>
      <c r="H24" s="58"/>
    </row>
    <row r="25" spans="2:8" x14ac:dyDescent="0.15">
      <c r="B25" s="59"/>
      <c r="C25" s="59"/>
      <c r="D25" s="59"/>
      <c r="E25" s="58"/>
      <c r="F25" s="58"/>
      <c r="G25" s="58"/>
      <c r="H25" s="58"/>
    </row>
    <row r="26" spans="2:8" x14ac:dyDescent="0.15">
      <c r="B26" s="59"/>
      <c r="C26" s="59"/>
      <c r="D26" s="59"/>
      <c r="E26" s="58"/>
      <c r="F26" s="58"/>
      <c r="G26" s="58"/>
      <c r="H26" s="58"/>
    </row>
    <row r="27" spans="2:8" x14ac:dyDescent="0.15">
      <c r="B27" s="59"/>
      <c r="C27" s="59"/>
      <c r="D27" s="59"/>
      <c r="E27" s="58"/>
      <c r="F27" s="58"/>
      <c r="G27" s="58"/>
      <c r="H27" s="58"/>
    </row>
    <row r="28" spans="2:8" x14ac:dyDescent="0.15">
      <c r="B28" s="59"/>
      <c r="C28" s="59"/>
      <c r="D28" s="59"/>
      <c r="E28" s="58"/>
      <c r="F28" s="58"/>
      <c r="G28" s="58"/>
      <c r="H28" s="58"/>
    </row>
    <row r="29" spans="2:8" x14ac:dyDescent="0.15">
      <c r="B29" s="59"/>
      <c r="C29" s="59"/>
      <c r="D29" s="59"/>
      <c r="E29" s="58"/>
      <c r="F29" s="58"/>
      <c r="G29" s="58"/>
      <c r="H29" s="58"/>
    </row>
    <row r="30" spans="2:8" x14ac:dyDescent="0.15">
      <c r="B30" s="59"/>
      <c r="C30" s="59"/>
      <c r="D30" s="59"/>
      <c r="E30" s="58"/>
      <c r="F30" s="58"/>
      <c r="G30" s="58"/>
      <c r="H30" s="58"/>
    </row>
    <row r="31" spans="2:8" x14ac:dyDescent="0.15">
      <c r="B31" s="59"/>
      <c r="C31" s="59"/>
      <c r="D31" s="59"/>
      <c r="E31" s="58"/>
      <c r="F31" s="58"/>
      <c r="G31" s="58"/>
      <c r="H31" s="58"/>
    </row>
    <row r="33" spans="2:6" ht="14.25" x14ac:dyDescent="0.15">
      <c r="B33" s="20" t="s">
        <v>47</v>
      </c>
    </row>
    <row r="34" spans="2:6" ht="14.25" thickBot="1" x14ac:dyDescent="0.2"/>
    <row r="35" spans="2:6" ht="14.25" thickBot="1" x14ac:dyDescent="0.2">
      <c r="C35" s="454" t="s">
        <v>126</v>
      </c>
      <c r="D35" s="456"/>
      <c r="E35" s="454" t="s">
        <v>132</v>
      </c>
      <c r="F35" s="455"/>
    </row>
    <row r="36" spans="2:6" ht="14.25" thickBot="1" x14ac:dyDescent="0.2">
      <c r="B36" s="32"/>
      <c r="C36" s="33" t="s">
        <v>11</v>
      </c>
      <c r="D36" s="34" t="s">
        <v>13</v>
      </c>
      <c r="E36" s="33" t="s">
        <v>11</v>
      </c>
      <c r="F36" s="34" t="s">
        <v>13</v>
      </c>
    </row>
    <row r="37" spans="2:6" x14ac:dyDescent="0.15">
      <c r="B37" s="29" t="s">
        <v>14</v>
      </c>
      <c r="C37" s="30">
        <f>SUM('単位修得状況確認表（共通教育科目，外国人留学生）'!H18:H21)</f>
        <v>0</v>
      </c>
      <c r="D37" s="31">
        <f>SUM(C$37:C37)</f>
        <v>0</v>
      </c>
      <c r="E37" s="30">
        <f>SUM('単位修得状況確認表（共通教育科目，外国人留学生）'!H22:H23)</f>
        <v>0</v>
      </c>
      <c r="F37" s="31">
        <f>SUM(E$37:E37)</f>
        <v>0</v>
      </c>
    </row>
    <row r="38" spans="2:6" ht="14.25" thickBot="1" x14ac:dyDescent="0.2">
      <c r="B38" s="21" t="s">
        <v>15</v>
      </c>
      <c r="C38" s="22">
        <f>SUM('単位修得状況確認表（共通教育科目，外国人留学生）'!J18:J21)</f>
        <v>0</v>
      </c>
      <c r="D38" s="35">
        <f>SUM(C$37:C38)</f>
        <v>0</v>
      </c>
      <c r="E38" s="22">
        <f>SUM('単位修得状況確認表（共通教育科目，外国人留学生）'!J22:J23)</f>
        <v>0</v>
      </c>
      <c r="F38" s="35">
        <f>SUM(E$37:E38)</f>
        <v>0</v>
      </c>
    </row>
    <row r="39" spans="2:6" x14ac:dyDescent="0.15">
      <c r="B39" s="26" t="s">
        <v>16</v>
      </c>
      <c r="C39" s="27">
        <f>SUM('単位修得状況確認表（共通教育科目，外国人留学生）'!L18:L21)</f>
        <v>0</v>
      </c>
      <c r="D39" s="31">
        <f>SUM(C$37:C39)</f>
        <v>0</v>
      </c>
      <c r="E39" s="27">
        <f>SUM('単位修得状況確認表（共通教育科目，外国人留学生）'!L22:L23)</f>
        <v>0</v>
      </c>
      <c r="F39" s="31">
        <f>SUM(E$37:E39)</f>
        <v>0</v>
      </c>
    </row>
    <row r="40" spans="2:6" ht="14.25" thickBot="1" x14ac:dyDescent="0.2">
      <c r="B40" s="24" t="s">
        <v>17</v>
      </c>
      <c r="C40" s="25">
        <f>SUM('単位修得状況確認表（共通教育科目，外国人留学生）'!N18:N21)</f>
        <v>0</v>
      </c>
      <c r="D40" s="35">
        <f>SUM(C$37:C40)</f>
        <v>0</v>
      </c>
      <c r="E40" s="25">
        <f>SUM('単位修得状況確認表（共通教育科目，外国人留学生）'!N22:N23)</f>
        <v>0</v>
      </c>
      <c r="F40" s="35">
        <f>SUM(E$37:E40)</f>
        <v>0</v>
      </c>
    </row>
    <row r="41" spans="2:6" x14ac:dyDescent="0.15">
      <c r="B41" s="29" t="s">
        <v>276</v>
      </c>
      <c r="C41" s="30">
        <f>SUM('単位修得状況確認表（共通教育科目，外国人留学生）'!P18:P21)</f>
        <v>0</v>
      </c>
      <c r="D41" s="31">
        <f>SUM(C$37:C41)</f>
        <v>0</v>
      </c>
      <c r="E41" s="30">
        <f>SUM('単位修得状況確認表（共通教育科目，外国人留学生）'!P22:P23)</f>
        <v>0</v>
      </c>
      <c r="F41" s="31">
        <f>SUM(E$37:E41)</f>
        <v>0</v>
      </c>
    </row>
    <row r="42" spans="2:6" ht="14.25" thickBot="1" x14ac:dyDescent="0.2">
      <c r="B42" s="21" t="s">
        <v>277</v>
      </c>
      <c r="C42" s="22">
        <f>SUM('単位修得状況確認表（共通教育科目，外国人留学生）'!R18:R21)</f>
        <v>0</v>
      </c>
      <c r="D42" s="35">
        <f>SUM(C$37:C42)</f>
        <v>0</v>
      </c>
      <c r="E42" s="22">
        <f>SUM('単位修得状況確認表（共通教育科目，外国人留学生）'!R22:R23)</f>
        <v>0</v>
      </c>
      <c r="F42" s="35">
        <f>SUM(E$37:E42)</f>
        <v>0</v>
      </c>
    </row>
    <row r="43" spans="2:6" x14ac:dyDescent="0.15">
      <c r="B43" s="26" t="s">
        <v>18</v>
      </c>
      <c r="C43" s="27">
        <f>SUM('単位修得状況確認表（共通教育科目，外国人留学生）'!T18:T21)</f>
        <v>0</v>
      </c>
      <c r="D43" s="31">
        <f>SUM(C$37:C43)</f>
        <v>0</v>
      </c>
      <c r="E43" s="27">
        <f>SUM('単位修得状況確認表（共通教育科目，外国人留学生）'!T22:T23)</f>
        <v>0</v>
      </c>
      <c r="F43" s="31">
        <f>SUM(E$37:E43)</f>
        <v>0</v>
      </c>
    </row>
    <row r="44" spans="2:6" ht="14.25" thickBot="1" x14ac:dyDescent="0.2">
      <c r="B44" s="21" t="s">
        <v>19</v>
      </c>
      <c r="C44" s="22">
        <f>SUM('単位修得状況確認表（共通教育科目，外国人留学生）'!V18:V21)</f>
        <v>0</v>
      </c>
      <c r="D44" s="35">
        <f>SUM(C$37:C44)</f>
        <v>0</v>
      </c>
      <c r="E44" s="22">
        <f>SUM('単位修得状況確認表（共通教育科目，外国人留学生）'!V22:V23)</f>
        <v>0</v>
      </c>
      <c r="F44" s="35">
        <f>SUM(E$37:E44)</f>
        <v>0</v>
      </c>
    </row>
    <row r="52" spans="2:8" ht="14.25" x14ac:dyDescent="0.15">
      <c r="B52" s="57"/>
      <c r="C52" s="58"/>
      <c r="D52" s="58"/>
      <c r="E52" s="58"/>
      <c r="F52" s="58"/>
      <c r="G52" s="58"/>
      <c r="H52" s="58"/>
    </row>
    <row r="53" spans="2:8" x14ac:dyDescent="0.15">
      <c r="B53" s="58"/>
      <c r="C53" s="58"/>
      <c r="D53" s="58"/>
      <c r="E53" s="58"/>
      <c r="F53" s="58"/>
      <c r="G53" s="58"/>
      <c r="H53" s="58"/>
    </row>
    <row r="54" spans="2:8" x14ac:dyDescent="0.15">
      <c r="B54" s="56"/>
      <c r="C54" s="56"/>
      <c r="D54" s="56"/>
      <c r="E54" s="58"/>
      <c r="F54" s="58"/>
      <c r="G54" s="58"/>
      <c r="H54" s="58"/>
    </row>
    <row r="55" spans="2:8" x14ac:dyDescent="0.15">
      <c r="B55" s="59"/>
      <c r="C55" s="59"/>
      <c r="D55" s="59"/>
      <c r="E55" s="58"/>
      <c r="F55" s="58"/>
      <c r="G55" s="58"/>
      <c r="H55" s="58"/>
    </row>
    <row r="56" spans="2:8" x14ac:dyDescent="0.15">
      <c r="B56" s="59"/>
      <c r="C56" s="59"/>
      <c r="D56" s="59"/>
      <c r="E56" s="58"/>
      <c r="F56" s="58"/>
      <c r="G56" s="58"/>
      <c r="H56" s="58"/>
    </row>
    <row r="57" spans="2:8" x14ac:dyDescent="0.15">
      <c r="B57" s="59"/>
      <c r="C57" s="59"/>
      <c r="D57" s="59"/>
      <c r="E57" s="58"/>
      <c r="F57" s="58"/>
      <c r="G57" s="58"/>
      <c r="H57" s="58"/>
    </row>
    <row r="58" spans="2:8" x14ac:dyDescent="0.15">
      <c r="B58" s="59"/>
      <c r="C58" s="59"/>
      <c r="D58" s="59"/>
      <c r="E58" s="58"/>
      <c r="F58" s="58"/>
      <c r="G58" s="58"/>
      <c r="H58" s="58"/>
    </row>
    <row r="59" spans="2:8" x14ac:dyDescent="0.15">
      <c r="B59" s="59"/>
      <c r="C59" s="59"/>
      <c r="D59" s="59"/>
      <c r="E59" s="58"/>
      <c r="F59" s="58"/>
      <c r="G59" s="58"/>
      <c r="H59" s="58"/>
    </row>
    <row r="60" spans="2:8" x14ac:dyDescent="0.15">
      <c r="B60" s="59"/>
      <c r="C60" s="59"/>
      <c r="D60" s="59"/>
      <c r="E60" s="58"/>
      <c r="F60" s="58"/>
      <c r="G60" s="58"/>
      <c r="H60" s="58"/>
    </row>
    <row r="61" spans="2:8" x14ac:dyDescent="0.15">
      <c r="B61" s="59"/>
      <c r="C61" s="59"/>
      <c r="D61" s="59"/>
      <c r="E61" s="58"/>
      <c r="F61" s="58"/>
      <c r="G61" s="58"/>
      <c r="H61" s="58"/>
    </row>
    <row r="62" spans="2:8" x14ac:dyDescent="0.15">
      <c r="B62" s="59"/>
      <c r="C62" s="59"/>
      <c r="D62" s="59"/>
      <c r="E62" s="58"/>
      <c r="F62" s="58"/>
      <c r="G62" s="58"/>
      <c r="H62" s="58"/>
    </row>
    <row r="64" spans="2:8" ht="14.25" x14ac:dyDescent="0.15">
      <c r="B64" s="20" t="s">
        <v>216</v>
      </c>
    </row>
    <row r="65" spans="2:4" ht="14.25" thickBot="1" x14ac:dyDescent="0.2"/>
    <row r="66" spans="2:4" ht="14.25" thickBot="1" x14ac:dyDescent="0.2">
      <c r="C66" s="454" t="s">
        <v>8</v>
      </c>
      <c r="D66" s="455"/>
    </row>
    <row r="67" spans="2:4" ht="14.25" thickBot="1" x14ac:dyDescent="0.2">
      <c r="B67" s="32"/>
      <c r="C67" s="33" t="s">
        <v>11</v>
      </c>
      <c r="D67" s="34" t="s">
        <v>13</v>
      </c>
    </row>
    <row r="68" spans="2:4" x14ac:dyDescent="0.15">
      <c r="B68" s="29" t="s">
        <v>14</v>
      </c>
      <c r="C68" s="30">
        <f>'単位修得状況確認表（専門教育科目）'!F13</f>
        <v>0</v>
      </c>
      <c r="D68" s="31">
        <f>SUM(C$68:C68)</f>
        <v>0</v>
      </c>
    </row>
    <row r="69" spans="2:4" ht="14.25" thickBot="1" x14ac:dyDescent="0.2">
      <c r="B69" s="21" t="s">
        <v>15</v>
      </c>
      <c r="C69" s="22">
        <f>'単位修得状況確認表（専門教育科目）'!H13</f>
        <v>0</v>
      </c>
      <c r="D69" s="35">
        <f>SUM(C$68:C69)</f>
        <v>0</v>
      </c>
    </row>
    <row r="70" spans="2:4" x14ac:dyDescent="0.15">
      <c r="B70" s="26" t="s">
        <v>16</v>
      </c>
      <c r="C70" s="27">
        <f>'単位修得状況確認表（専門教育科目）'!J13</f>
        <v>0</v>
      </c>
      <c r="D70" s="31">
        <f>SUM(C$68:C70)</f>
        <v>0</v>
      </c>
    </row>
    <row r="71" spans="2:4" ht="14.25" thickBot="1" x14ac:dyDescent="0.2">
      <c r="B71" s="24" t="s">
        <v>17</v>
      </c>
      <c r="C71" s="25">
        <f>'単位修得状況確認表（専門教育科目）'!L13</f>
        <v>0</v>
      </c>
      <c r="D71" s="35">
        <f>SUM(C$68:C71)</f>
        <v>0</v>
      </c>
    </row>
    <row r="72" spans="2:4" x14ac:dyDescent="0.15">
      <c r="B72" s="29" t="s">
        <v>276</v>
      </c>
      <c r="C72" s="30">
        <f>'単位修得状況確認表（専門教育科目）'!N13</f>
        <v>0</v>
      </c>
      <c r="D72" s="31">
        <f>SUM(C$68:C72)</f>
        <v>0</v>
      </c>
    </row>
    <row r="73" spans="2:4" ht="14.25" thickBot="1" x14ac:dyDescent="0.2">
      <c r="B73" s="21" t="s">
        <v>277</v>
      </c>
      <c r="C73" s="22">
        <f>'単位修得状況確認表（専門教育科目）'!P13</f>
        <v>0</v>
      </c>
      <c r="D73" s="35">
        <f>SUM(C$68:C73)</f>
        <v>0</v>
      </c>
    </row>
    <row r="74" spans="2:4" x14ac:dyDescent="0.15">
      <c r="B74" s="26" t="s">
        <v>18</v>
      </c>
      <c r="C74" s="27">
        <f>'単位修得状況確認表（専門教育科目）'!R13</f>
        <v>0</v>
      </c>
      <c r="D74" s="31">
        <f>SUM(C$68:C74)</f>
        <v>0</v>
      </c>
    </row>
    <row r="75" spans="2:4" ht="14.25" thickBot="1" x14ac:dyDescent="0.2">
      <c r="B75" s="21" t="s">
        <v>19</v>
      </c>
      <c r="C75" s="22">
        <f>'単位修得状況確認表（専門教育科目）'!T13</f>
        <v>0</v>
      </c>
      <c r="D75" s="35">
        <f>SUM(C$68:C75)</f>
        <v>0</v>
      </c>
    </row>
    <row r="82" spans="2:4" ht="14.25" x14ac:dyDescent="0.15">
      <c r="B82" s="20" t="s">
        <v>217</v>
      </c>
    </row>
    <row r="83" spans="2:4" ht="14.25" thickBot="1" x14ac:dyDescent="0.2"/>
    <row r="84" spans="2:4" ht="14.25" thickBot="1" x14ac:dyDescent="0.2">
      <c r="B84" s="32"/>
      <c r="C84" s="33" t="s">
        <v>11</v>
      </c>
      <c r="D84" s="34" t="s">
        <v>13</v>
      </c>
    </row>
    <row r="85" spans="2:4" x14ac:dyDescent="0.15">
      <c r="B85" s="29" t="s">
        <v>14</v>
      </c>
      <c r="C85" s="30">
        <f>'単位修得状況確認表（専門教育科目）'!F30</f>
        <v>0</v>
      </c>
      <c r="D85" s="31">
        <f>SUM(C$85:C85)</f>
        <v>0</v>
      </c>
    </row>
    <row r="86" spans="2:4" ht="14.25" thickBot="1" x14ac:dyDescent="0.2">
      <c r="B86" s="21" t="s">
        <v>15</v>
      </c>
      <c r="C86" s="22">
        <f>'単位修得状況確認表（専門教育科目）'!H30</f>
        <v>0</v>
      </c>
      <c r="D86" s="35">
        <f>SUM(C$85:C86)</f>
        <v>0</v>
      </c>
    </row>
    <row r="87" spans="2:4" x14ac:dyDescent="0.15">
      <c r="B87" s="26" t="s">
        <v>16</v>
      </c>
      <c r="C87" s="27">
        <f>'単位修得状況確認表（専門教育科目）'!J30</f>
        <v>0</v>
      </c>
      <c r="D87" s="28">
        <f>SUM(C$85:C87)</f>
        <v>0</v>
      </c>
    </row>
    <row r="88" spans="2:4" ht="14.25" thickBot="1" x14ac:dyDescent="0.2">
      <c r="B88" s="24" t="s">
        <v>17</v>
      </c>
      <c r="C88" s="25">
        <f>'単位修得状況確認表（専門教育科目）'!L30</f>
        <v>0</v>
      </c>
      <c r="D88" s="36">
        <f>SUM(C$85:C88)</f>
        <v>0</v>
      </c>
    </row>
    <row r="89" spans="2:4" x14ac:dyDescent="0.15">
      <c r="B89" s="29" t="s">
        <v>276</v>
      </c>
      <c r="C89" s="30">
        <f>'単位修得状況確認表（専門教育科目）'!N30</f>
        <v>0</v>
      </c>
      <c r="D89" s="31">
        <f>SUM(C$85:C89)</f>
        <v>0</v>
      </c>
    </row>
    <row r="90" spans="2:4" ht="14.25" thickBot="1" x14ac:dyDescent="0.2">
      <c r="B90" s="21" t="s">
        <v>277</v>
      </c>
      <c r="C90" s="22">
        <f>'単位修得状況確認表（専門教育科目）'!P30</f>
        <v>0</v>
      </c>
      <c r="D90" s="35">
        <f>SUM(C$85:C90)</f>
        <v>0</v>
      </c>
    </row>
    <row r="91" spans="2:4" x14ac:dyDescent="0.15">
      <c r="B91" s="26" t="s">
        <v>18</v>
      </c>
      <c r="C91" s="27">
        <f>'単位修得状況確認表（専門教育科目）'!R30</f>
        <v>0</v>
      </c>
      <c r="D91" s="28">
        <f>SUM(C$85:C91)</f>
        <v>0</v>
      </c>
    </row>
    <row r="92" spans="2:4" ht="14.25" thickBot="1" x14ac:dyDescent="0.2">
      <c r="B92" s="21" t="s">
        <v>19</v>
      </c>
      <c r="C92" s="22">
        <f>'単位修得状況確認表（専門教育科目）'!T30</f>
        <v>0</v>
      </c>
      <c r="D92" s="35">
        <f>SUM(C$85:C92)</f>
        <v>0</v>
      </c>
    </row>
    <row r="100" spans="2:4" ht="14.25" x14ac:dyDescent="0.15">
      <c r="B100" s="20" t="s">
        <v>218</v>
      </c>
    </row>
    <row r="101" spans="2:4" ht="14.25" thickBot="1" x14ac:dyDescent="0.2"/>
    <row r="102" spans="2:4" ht="14.25" thickBot="1" x14ac:dyDescent="0.2">
      <c r="B102" s="32"/>
      <c r="C102" s="33" t="s">
        <v>11</v>
      </c>
      <c r="D102" s="34" t="s">
        <v>13</v>
      </c>
    </row>
    <row r="103" spans="2:4" x14ac:dyDescent="0.15">
      <c r="B103" s="29" t="s">
        <v>14</v>
      </c>
      <c r="C103" s="30">
        <f>'単位修得状況確認表（専門教育科目）'!F35</f>
        <v>0</v>
      </c>
      <c r="D103" s="31">
        <f>SUM(C$103:C103)</f>
        <v>0</v>
      </c>
    </row>
    <row r="104" spans="2:4" ht="14.25" thickBot="1" x14ac:dyDescent="0.2">
      <c r="B104" s="21" t="s">
        <v>15</v>
      </c>
      <c r="C104" s="22">
        <f>'単位修得状況確認表（専門教育科目）'!H35</f>
        <v>0</v>
      </c>
      <c r="D104" s="35">
        <f>SUM(C$103:C104)</f>
        <v>0</v>
      </c>
    </row>
    <row r="105" spans="2:4" x14ac:dyDescent="0.15">
      <c r="B105" s="26" t="s">
        <v>16</v>
      </c>
      <c r="C105" s="27">
        <f>'単位修得状況確認表（専門教育科目）'!J35</f>
        <v>0</v>
      </c>
      <c r="D105" s="28">
        <f>SUM(C$103:C105)</f>
        <v>0</v>
      </c>
    </row>
    <row r="106" spans="2:4" ht="14.25" thickBot="1" x14ac:dyDescent="0.2">
      <c r="B106" s="24" t="s">
        <v>17</v>
      </c>
      <c r="C106" s="25">
        <f>'単位修得状況確認表（専門教育科目）'!L35</f>
        <v>0</v>
      </c>
      <c r="D106" s="36">
        <f>SUM(C$103:C106)</f>
        <v>0</v>
      </c>
    </row>
    <row r="107" spans="2:4" x14ac:dyDescent="0.15">
      <c r="B107" s="29" t="s">
        <v>276</v>
      </c>
      <c r="C107" s="30">
        <f>'単位修得状況確認表（専門教育科目）'!N35</f>
        <v>0</v>
      </c>
      <c r="D107" s="31">
        <f>SUM(C$103:C107)</f>
        <v>0</v>
      </c>
    </row>
    <row r="108" spans="2:4" ht="14.25" thickBot="1" x14ac:dyDescent="0.2">
      <c r="B108" s="21" t="s">
        <v>277</v>
      </c>
      <c r="C108" s="22">
        <f>'単位修得状況確認表（専門教育科目）'!P35</f>
        <v>0</v>
      </c>
      <c r="D108" s="35">
        <f>SUM(C$103:C108)</f>
        <v>0</v>
      </c>
    </row>
    <row r="109" spans="2:4" x14ac:dyDescent="0.15">
      <c r="B109" s="26" t="s">
        <v>18</v>
      </c>
      <c r="C109" s="27">
        <f>'単位修得状況確認表（専門教育科目）'!R35</f>
        <v>0</v>
      </c>
      <c r="D109" s="28">
        <f>SUM(C$103:C109)</f>
        <v>0</v>
      </c>
    </row>
    <row r="110" spans="2:4" ht="14.25" thickBot="1" x14ac:dyDescent="0.2">
      <c r="B110" s="21" t="s">
        <v>19</v>
      </c>
      <c r="C110" s="22">
        <f>'単位修得状況確認表（専門教育科目）'!T35</f>
        <v>0</v>
      </c>
      <c r="D110" s="35">
        <f>SUM(C$103:C110)</f>
        <v>0</v>
      </c>
    </row>
    <row r="118" spans="2:4" ht="14.25" x14ac:dyDescent="0.15">
      <c r="B118" s="20" t="s">
        <v>219</v>
      </c>
    </row>
    <row r="119" spans="2:4" ht="14.25" thickBot="1" x14ac:dyDescent="0.2"/>
    <row r="120" spans="2:4" ht="14.25" thickBot="1" x14ac:dyDescent="0.2">
      <c r="B120" s="32"/>
      <c r="C120" s="33" t="s">
        <v>11</v>
      </c>
      <c r="D120" s="34" t="s">
        <v>13</v>
      </c>
    </row>
    <row r="121" spans="2:4" x14ac:dyDescent="0.15">
      <c r="B121" s="29" t="s">
        <v>14</v>
      </c>
      <c r="C121" s="30">
        <f>'単位修得状況確認表（専門教育科目）'!F46</f>
        <v>0</v>
      </c>
      <c r="D121" s="31">
        <f>SUM(C$121:C121)</f>
        <v>0</v>
      </c>
    </row>
    <row r="122" spans="2:4" ht="14.25" thickBot="1" x14ac:dyDescent="0.2">
      <c r="B122" s="21" t="s">
        <v>15</v>
      </c>
      <c r="C122" s="22">
        <f>'単位修得状況確認表（専門教育科目）'!H46</f>
        <v>0</v>
      </c>
      <c r="D122" s="35">
        <f>SUM(C$121:C122)</f>
        <v>0</v>
      </c>
    </row>
    <row r="123" spans="2:4" x14ac:dyDescent="0.15">
      <c r="B123" s="26" t="s">
        <v>16</v>
      </c>
      <c r="C123" s="27">
        <f>'単位修得状況確認表（専門教育科目）'!J46</f>
        <v>0</v>
      </c>
      <c r="D123" s="28">
        <f>SUM(C$121:C123)</f>
        <v>0</v>
      </c>
    </row>
    <row r="124" spans="2:4" ht="14.25" thickBot="1" x14ac:dyDescent="0.2">
      <c r="B124" s="24" t="s">
        <v>17</v>
      </c>
      <c r="C124" s="25">
        <f>'単位修得状況確認表（専門教育科目）'!L46</f>
        <v>0</v>
      </c>
      <c r="D124" s="36">
        <f>SUM(C$121:C124)</f>
        <v>0</v>
      </c>
    </row>
    <row r="125" spans="2:4" x14ac:dyDescent="0.15">
      <c r="B125" s="29" t="s">
        <v>276</v>
      </c>
      <c r="C125" s="30">
        <f>'単位修得状況確認表（専門教育科目）'!N46</f>
        <v>0</v>
      </c>
      <c r="D125" s="31">
        <f>SUM(C$121:C125)</f>
        <v>0</v>
      </c>
    </row>
    <row r="126" spans="2:4" ht="14.25" thickBot="1" x14ac:dyDescent="0.2">
      <c r="B126" s="21" t="s">
        <v>277</v>
      </c>
      <c r="C126" s="22">
        <f>'単位修得状況確認表（専門教育科目）'!P46</f>
        <v>0</v>
      </c>
      <c r="D126" s="35">
        <f>SUM(C$121:C126)</f>
        <v>0</v>
      </c>
    </row>
    <row r="127" spans="2:4" x14ac:dyDescent="0.15">
      <c r="B127" s="26" t="s">
        <v>18</v>
      </c>
      <c r="C127" s="27">
        <f>'単位修得状況確認表（専門教育科目）'!R46</f>
        <v>0</v>
      </c>
      <c r="D127" s="28">
        <f>SUM(C$121:C127)</f>
        <v>0</v>
      </c>
    </row>
    <row r="128" spans="2:4" ht="14.25" thickBot="1" x14ac:dyDescent="0.2">
      <c r="B128" s="21" t="s">
        <v>19</v>
      </c>
      <c r="C128" s="22">
        <f>'単位修得状況確認表（専門教育科目）'!T46</f>
        <v>0</v>
      </c>
      <c r="D128" s="35">
        <f>SUM(C$121:C128)</f>
        <v>0</v>
      </c>
    </row>
    <row r="136" spans="2:4" ht="14.25" x14ac:dyDescent="0.15">
      <c r="B136" s="20" t="s">
        <v>220</v>
      </c>
    </row>
    <row r="137" spans="2:4" ht="14.25" thickBot="1" x14ac:dyDescent="0.2"/>
    <row r="138" spans="2:4" ht="14.25" thickBot="1" x14ac:dyDescent="0.2">
      <c r="B138" s="32"/>
      <c r="C138" s="33" t="s">
        <v>11</v>
      </c>
      <c r="D138" s="34" t="s">
        <v>13</v>
      </c>
    </row>
    <row r="139" spans="2:4" x14ac:dyDescent="0.15">
      <c r="B139" s="29" t="s">
        <v>14</v>
      </c>
      <c r="C139" s="30">
        <f>'単位修得状況確認表（専門教育科目）'!F58</f>
        <v>0</v>
      </c>
      <c r="D139" s="31">
        <f>SUM(C$139:C139)</f>
        <v>0</v>
      </c>
    </row>
    <row r="140" spans="2:4" ht="14.25" thickBot="1" x14ac:dyDescent="0.2">
      <c r="B140" s="21" t="s">
        <v>15</v>
      </c>
      <c r="C140" s="22">
        <f>'単位修得状況確認表（専門教育科目）'!H58</f>
        <v>0</v>
      </c>
      <c r="D140" s="35">
        <f>SUM(C$139:C140)</f>
        <v>0</v>
      </c>
    </row>
    <row r="141" spans="2:4" x14ac:dyDescent="0.15">
      <c r="B141" s="26" t="s">
        <v>16</v>
      </c>
      <c r="C141" s="27">
        <f>'単位修得状況確認表（専門教育科目）'!J58</f>
        <v>0</v>
      </c>
      <c r="D141" s="28">
        <f>SUM(C$139:C141)</f>
        <v>0</v>
      </c>
    </row>
    <row r="142" spans="2:4" ht="14.25" thickBot="1" x14ac:dyDescent="0.2">
      <c r="B142" s="24" t="s">
        <v>17</v>
      </c>
      <c r="C142" s="25">
        <f>'単位修得状況確認表（専門教育科目）'!L58</f>
        <v>0</v>
      </c>
      <c r="D142" s="36">
        <f>SUM(C$139:C142)</f>
        <v>0</v>
      </c>
    </row>
    <row r="143" spans="2:4" x14ac:dyDescent="0.15">
      <c r="B143" s="29" t="s">
        <v>276</v>
      </c>
      <c r="C143" s="30">
        <f>'単位修得状況確認表（専門教育科目）'!N58</f>
        <v>0</v>
      </c>
      <c r="D143" s="31">
        <f>SUM(C$139:C143)</f>
        <v>0</v>
      </c>
    </row>
    <row r="144" spans="2:4" ht="14.25" thickBot="1" x14ac:dyDescent="0.2">
      <c r="B144" s="21" t="s">
        <v>277</v>
      </c>
      <c r="C144" s="22">
        <f>'単位修得状況確認表（専門教育科目）'!P58</f>
        <v>0</v>
      </c>
      <c r="D144" s="35">
        <f>SUM(C$139:C144)</f>
        <v>0</v>
      </c>
    </row>
    <row r="145" spans="2:4" x14ac:dyDescent="0.15">
      <c r="B145" s="26" t="s">
        <v>18</v>
      </c>
      <c r="C145" s="27">
        <f>'単位修得状況確認表（専門教育科目）'!R58</f>
        <v>0</v>
      </c>
      <c r="D145" s="28">
        <f>SUM(C$139:C145)</f>
        <v>0</v>
      </c>
    </row>
    <row r="146" spans="2:4" ht="14.25" thickBot="1" x14ac:dyDescent="0.2">
      <c r="B146" s="21" t="s">
        <v>19</v>
      </c>
      <c r="C146" s="22">
        <f>'単位修得状況確認表（専門教育科目）'!T58</f>
        <v>0</v>
      </c>
      <c r="D146" s="35">
        <f>SUM(C$139:C146)</f>
        <v>0</v>
      </c>
    </row>
    <row r="154" spans="2:4" ht="14.25" x14ac:dyDescent="0.15">
      <c r="B154" s="20" t="s">
        <v>221</v>
      </c>
    </row>
    <row r="155" spans="2:4" ht="14.25" thickBot="1" x14ac:dyDescent="0.2"/>
    <row r="156" spans="2:4" ht="14.25" thickBot="1" x14ac:dyDescent="0.2">
      <c r="B156" s="32"/>
      <c r="C156" s="33" t="s">
        <v>11</v>
      </c>
      <c r="D156" s="34" t="s">
        <v>13</v>
      </c>
    </row>
    <row r="157" spans="2:4" x14ac:dyDescent="0.15">
      <c r="B157" s="29" t="s">
        <v>14</v>
      </c>
      <c r="C157" s="30">
        <f>'単位修得状況確認表（専門教育科目）'!F71</f>
        <v>0</v>
      </c>
      <c r="D157" s="31">
        <f>SUM(C$157:C157)</f>
        <v>0</v>
      </c>
    </row>
    <row r="158" spans="2:4" ht="14.25" thickBot="1" x14ac:dyDescent="0.2">
      <c r="B158" s="21" t="s">
        <v>15</v>
      </c>
      <c r="C158" s="22">
        <f>'単位修得状況確認表（専門教育科目）'!H71</f>
        <v>0</v>
      </c>
      <c r="D158" s="35">
        <f>SUM(C$157:C158)</f>
        <v>0</v>
      </c>
    </row>
    <row r="159" spans="2:4" x14ac:dyDescent="0.15">
      <c r="B159" s="26" t="s">
        <v>16</v>
      </c>
      <c r="C159" s="27">
        <f>'単位修得状況確認表（専門教育科目）'!J71</f>
        <v>0</v>
      </c>
      <c r="D159" s="28">
        <f>SUM(C$157:C159)</f>
        <v>0</v>
      </c>
    </row>
    <row r="160" spans="2:4" ht="14.25" thickBot="1" x14ac:dyDescent="0.2">
      <c r="B160" s="24" t="s">
        <v>17</v>
      </c>
      <c r="C160" s="25">
        <f>'単位修得状況確認表（専門教育科目）'!L71</f>
        <v>0</v>
      </c>
      <c r="D160" s="36">
        <f>SUM(C$157:C160)</f>
        <v>0</v>
      </c>
    </row>
    <row r="161" spans="2:4" x14ac:dyDescent="0.15">
      <c r="B161" s="29" t="s">
        <v>276</v>
      </c>
      <c r="C161" s="30">
        <f>'単位修得状況確認表（専門教育科目）'!N71</f>
        <v>0</v>
      </c>
      <c r="D161" s="31">
        <f>SUM(C$157:C161)</f>
        <v>0</v>
      </c>
    </row>
    <row r="162" spans="2:4" ht="14.25" thickBot="1" x14ac:dyDescent="0.2">
      <c r="B162" s="21" t="s">
        <v>277</v>
      </c>
      <c r="C162" s="22">
        <f>'単位修得状況確認表（専門教育科目）'!P71</f>
        <v>0</v>
      </c>
      <c r="D162" s="35">
        <f>SUM(C$157:C162)</f>
        <v>0</v>
      </c>
    </row>
    <row r="163" spans="2:4" x14ac:dyDescent="0.15">
      <c r="B163" s="26" t="s">
        <v>18</v>
      </c>
      <c r="C163" s="27">
        <f>'単位修得状況確認表（専門教育科目）'!R71</f>
        <v>0</v>
      </c>
      <c r="D163" s="28">
        <f>SUM(C$157:C163)</f>
        <v>0</v>
      </c>
    </row>
    <row r="164" spans="2:4" ht="14.25" thickBot="1" x14ac:dyDescent="0.2">
      <c r="B164" s="21" t="s">
        <v>19</v>
      </c>
      <c r="C164" s="22">
        <f>'単位修得状況確認表（専門教育科目）'!T71</f>
        <v>0</v>
      </c>
      <c r="D164" s="35">
        <f>SUM(C$157:C164)</f>
        <v>0</v>
      </c>
    </row>
    <row r="175" spans="2:4" ht="14.25" x14ac:dyDescent="0.15">
      <c r="B175" s="20" t="s">
        <v>33</v>
      </c>
    </row>
    <row r="176" spans="2:4" ht="14.25" thickBot="1" x14ac:dyDescent="0.2"/>
    <row r="177" spans="2:4" ht="14.25" thickBot="1" x14ac:dyDescent="0.2">
      <c r="B177" s="32"/>
      <c r="C177" s="33" t="s">
        <v>11</v>
      </c>
      <c r="D177" s="34" t="s">
        <v>13</v>
      </c>
    </row>
    <row r="178" spans="2:4" x14ac:dyDescent="0.15">
      <c r="B178" s="29" t="s">
        <v>14</v>
      </c>
      <c r="C178" s="30">
        <f>SUM(C6,E6,G6,C37,E37,C68,C85,C103,C121,C139,C157)</f>
        <v>0</v>
      </c>
      <c r="D178" s="31">
        <f>SUM(C$178:C178)</f>
        <v>0</v>
      </c>
    </row>
    <row r="179" spans="2:4" ht="14.25" thickBot="1" x14ac:dyDescent="0.2">
      <c r="B179" s="21" t="s">
        <v>15</v>
      </c>
      <c r="C179" s="22">
        <f t="shared" ref="C179:C185" si="0">SUM(C7,E7,G7,C38,E38,C69,C86,C104,C122,C140,C158)</f>
        <v>0</v>
      </c>
      <c r="D179" s="35">
        <f>SUM(C$178:C179)</f>
        <v>0</v>
      </c>
    </row>
    <row r="180" spans="2:4" x14ac:dyDescent="0.15">
      <c r="B180" s="26" t="s">
        <v>16</v>
      </c>
      <c r="C180" s="30">
        <f t="shared" si="0"/>
        <v>0</v>
      </c>
      <c r="D180" s="28">
        <f>SUM(C$178:C180)</f>
        <v>0</v>
      </c>
    </row>
    <row r="181" spans="2:4" ht="14.25" thickBot="1" x14ac:dyDescent="0.2">
      <c r="B181" s="24" t="s">
        <v>17</v>
      </c>
      <c r="C181" s="22">
        <f t="shared" si="0"/>
        <v>0</v>
      </c>
      <c r="D181" s="36">
        <f>SUM(C$178:C181)</f>
        <v>0</v>
      </c>
    </row>
    <row r="182" spans="2:4" x14ac:dyDescent="0.15">
      <c r="B182" s="29" t="s">
        <v>276</v>
      </c>
      <c r="C182" s="30">
        <f t="shared" si="0"/>
        <v>0</v>
      </c>
      <c r="D182" s="31">
        <f>SUM(C$178:C182)</f>
        <v>0</v>
      </c>
    </row>
    <row r="183" spans="2:4" ht="14.25" thickBot="1" x14ac:dyDescent="0.2">
      <c r="B183" s="21" t="s">
        <v>277</v>
      </c>
      <c r="C183" s="22">
        <f t="shared" si="0"/>
        <v>0</v>
      </c>
      <c r="D183" s="35">
        <f>SUM(C$178:C183)</f>
        <v>0</v>
      </c>
    </row>
    <row r="184" spans="2:4" x14ac:dyDescent="0.15">
      <c r="B184" s="26" t="s">
        <v>18</v>
      </c>
      <c r="C184" s="30">
        <f t="shared" si="0"/>
        <v>0</v>
      </c>
      <c r="D184" s="28">
        <f>SUM(C$178:C184)</f>
        <v>0</v>
      </c>
    </row>
    <row r="185" spans="2:4" ht="14.25" thickBot="1" x14ac:dyDescent="0.2">
      <c r="B185" s="21" t="s">
        <v>19</v>
      </c>
      <c r="C185" s="22">
        <f t="shared" si="0"/>
        <v>0</v>
      </c>
      <c r="D185" s="35">
        <f>SUM(C$178:C185)</f>
        <v>0</v>
      </c>
    </row>
    <row r="207" spans="2:17" ht="14.25" x14ac:dyDescent="0.15">
      <c r="B207" s="20" t="s">
        <v>32</v>
      </c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ht="14.25" thickBot="1" x14ac:dyDescent="0.2"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4.25" thickBot="1" x14ac:dyDescent="0.2">
      <c r="B209" s="37"/>
      <c r="C209" s="38" t="s">
        <v>21</v>
      </c>
      <c r="D209" s="38" t="s">
        <v>22</v>
      </c>
      <c r="E209" s="39" t="s">
        <v>48</v>
      </c>
      <c r="F209" s="61" t="s">
        <v>49</v>
      </c>
      <c r="G209" s="61" t="s">
        <v>50</v>
      </c>
      <c r="H209" s="56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15">
      <c r="B210" s="29" t="s">
        <v>14</v>
      </c>
      <c r="C210" s="30">
        <f>'単位修得状況確認表（共通教育科目，外国人留学生）'!I25+'単位修得状況確認表（専門教育科目）'!G73</f>
        <v>0</v>
      </c>
      <c r="D210" s="30" t="str">
        <f t="shared" ref="D210:D217" si="1">IF(E210=0,"",C210/E210)</f>
        <v/>
      </c>
      <c r="E210" s="31">
        <f>D178-F210+G210</f>
        <v>0</v>
      </c>
      <c r="F210" s="59">
        <f>'単位修得状況確認表（共通教育科目，外国人留学生）'!H28+'単位修得状況確認表（専門教育科目）'!F77</f>
        <v>0</v>
      </c>
      <c r="G210" s="59">
        <f>'単位修得状況確認表（共通教育科目，外国人留学生）'!H29+'単位修得状況確認表（専門教育科目）'!F78-'単位修得状況確認表（共通教育科目，外国人留学生）'!H30-'単位修得状況確認表（専門教育科目）'!F79</f>
        <v>0</v>
      </c>
      <c r="H210" s="59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ht="14.25" thickBot="1" x14ac:dyDescent="0.2">
      <c r="B211" s="21" t="s">
        <v>15</v>
      </c>
      <c r="C211" s="22">
        <f>C210+'単位修得状況確認表（共通教育科目，外国人留学生）'!K25+'単位修得状況確認表（専門教育科目）'!I73</f>
        <v>0</v>
      </c>
      <c r="D211" s="22" t="str">
        <f t="shared" si="1"/>
        <v/>
      </c>
      <c r="E211" s="23">
        <f>D179-F211+G211</f>
        <v>0</v>
      </c>
      <c r="F211" s="59">
        <f>F210+'単位修得状況確認表（共通教育科目，外国人留学生）'!J28+'単位修得状況確認表（専門教育科目）'!H77</f>
        <v>0</v>
      </c>
      <c r="G211" s="59">
        <f>G210+'単位修得状況確認表（共通教育科目，外国人留学生）'!J29+'単位修得状況確認表（専門教育科目）'!H78-'単位修得状況確認表（共通教育科目，外国人留学生）'!J30-'単位修得状況確認表（専門教育科目）'!H79</f>
        <v>0</v>
      </c>
      <c r="H211" s="59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15">
      <c r="B212" s="26" t="s">
        <v>16</v>
      </c>
      <c r="C212" s="30">
        <f>C211+'単位修得状況確認表（共通教育科目，外国人留学生）'!M25+'単位修得状況確認表（専門教育科目）'!K73</f>
        <v>0</v>
      </c>
      <c r="D212" s="30" t="str">
        <f t="shared" si="1"/>
        <v/>
      </c>
      <c r="E212" s="31">
        <f t="shared" ref="E212:E217" si="2">D180-F212+G212</f>
        <v>0</v>
      </c>
      <c r="F212" s="59">
        <f>F211+'単位修得状況確認表（共通教育科目，外国人留学生）'!L28+'単位修得状況確認表（専門教育科目）'!J77</f>
        <v>0</v>
      </c>
      <c r="G212" s="59">
        <f>G211+'単位修得状況確認表（共通教育科目，外国人留学生）'!L29+'単位修得状況確認表（専門教育科目）'!J78-'単位修得状況確認表（共通教育科目，外国人留学生）'!L30-'単位修得状況確認表（専門教育科目）'!J79</f>
        <v>0</v>
      </c>
      <c r="H212" s="59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ht="14.25" thickBot="1" x14ac:dyDescent="0.2">
      <c r="B213" s="24" t="s">
        <v>17</v>
      </c>
      <c r="C213" s="22">
        <f>C212+'単位修得状況確認表（共通教育科目，外国人留学生）'!O25+'単位修得状況確認表（専門教育科目）'!M73</f>
        <v>0</v>
      </c>
      <c r="D213" s="22" t="str">
        <f t="shared" si="1"/>
        <v/>
      </c>
      <c r="E213" s="23">
        <f t="shared" si="2"/>
        <v>0</v>
      </c>
      <c r="F213" s="59">
        <f>F212+'単位修得状況確認表（共通教育科目，外国人留学生）'!N28+'単位修得状況確認表（専門教育科目）'!L77</f>
        <v>0</v>
      </c>
      <c r="G213" s="59">
        <f>G212+'単位修得状況確認表（共通教育科目，外国人留学生）'!N29+'単位修得状況確認表（専門教育科目）'!L78-'単位修得状況確認表（共通教育科目，外国人留学生）'!N30-'単位修得状況確認表（専門教育科目）'!L79</f>
        <v>0</v>
      </c>
      <c r="H213" s="59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15">
      <c r="B214" s="29" t="s">
        <v>276</v>
      </c>
      <c r="C214" s="30">
        <f>C213+'単位修得状況確認表（共通教育科目，外国人留学生）'!Q25+'単位修得状況確認表（専門教育科目）'!O73</f>
        <v>0</v>
      </c>
      <c r="D214" s="30" t="str">
        <f t="shared" si="1"/>
        <v/>
      </c>
      <c r="E214" s="31">
        <f t="shared" si="2"/>
        <v>0</v>
      </c>
      <c r="F214" s="59">
        <f>F213+'単位修得状況確認表（共通教育科目，外国人留学生）'!P28+'単位修得状況確認表（専門教育科目）'!N77</f>
        <v>0</v>
      </c>
      <c r="G214" s="59">
        <f>G213+'単位修得状況確認表（共通教育科目，外国人留学生）'!P29+'単位修得状況確認表（専門教育科目）'!N78-'単位修得状況確認表（共通教育科目，外国人留学生）'!P30-'単位修得状況確認表（専門教育科目）'!N79</f>
        <v>0</v>
      </c>
      <c r="H214" s="59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ht="14.25" thickBot="1" x14ac:dyDescent="0.2">
      <c r="B215" s="21" t="s">
        <v>277</v>
      </c>
      <c r="C215" s="22">
        <f>C214+'単位修得状況確認表（共通教育科目，外国人留学生）'!S25+'単位修得状況確認表（専門教育科目）'!Q73</f>
        <v>0</v>
      </c>
      <c r="D215" s="22" t="str">
        <f t="shared" si="1"/>
        <v/>
      </c>
      <c r="E215" s="23">
        <f t="shared" si="2"/>
        <v>0</v>
      </c>
      <c r="F215" s="59">
        <f>F214+'単位修得状況確認表（共通教育科目，外国人留学生）'!R28+'単位修得状況確認表（専門教育科目）'!P77</f>
        <v>0</v>
      </c>
      <c r="G215" s="59">
        <f>G214+'単位修得状況確認表（共通教育科目，外国人留学生）'!R29+'単位修得状況確認表（専門教育科目）'!P78-'単位修得状況確認表（共通教育科目，外国人留学生）'!R30-'単位修得状況確認表（専門教育科目）'!P79</f>
        <v>0</v>
      </c>
      <c r="H215" s="59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15">
      <c r="B216" s="26" t="s">
        <v>18</v>
      </c>
      <c r="C216" s="27">
        <f>C215+'単位修得状況確認表（共通教育科目，外国人留学生）'!U25+'単位修得状況確認表（専門教育科目）'!S73</f>
        <v>0</v>
      </c>
      <c r="D216" s="30" t="str">
        <f t="shared" si="1"/>
        <v/>
      </c>
      <c r="E216" s="31">
        <f t="shared" si="2"/>
        <v>0</v>
      </c>
      <c r="F216" s="59">
        <f>F215+'単位修得状況確認表（共通教育科目，外国人留学生）'!T28+'単位修得状況確認表（専門教育科目）'!R77</f>
        <v>0</v>
      </c>
      <c r="G216" s="59">
        <f>G215+'単位修得状況確認表（共通教育科目，外国人留学生）'!T29+'単位修得状況確認表（専門教育科目）'!R78-'単位修得状況確認表（共通教育科目，外国人留学生）'!T30-'単位修得状況確認表（専門教育科目）'!R79</f>
        <v>0</v>
      </c>
      <c r="H216" s="59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ht="14.25" thickBot="1" x14ac:dyDescent="0.2">
      <c r="B217" s="21" t="s">
        <v>19</v>
      </c>
      <c r="C217" s="22">
        <f>C216+'単位修得状況確認表（共通教育科目，外国人留学生）'!W25+'単位修得状況確認表（専門教育科目）'!U73</f>
        <v>0</v>
      </c>
      <c r="D217" s="22" t="str">
        <f t="shared" si="1"/>
        <v/>
      </c>
      <c r="E217" s="23">
        <f t="shared" si="2"/>
        <v>0</v>
      </c>
      <c r="F217" s="59">
        <f>F216+'単位修得状況確認表（共通教育科目，外国人留学生）'!V28+'単位修得状況確認表（専門教育科目）'!T77</f>
        <v>0</v>
      </c>
      <c r="G217" s="59">
        <f>G216+'単位修得状況確認表（共通教育科目，外国人留学生）'!V29+'単位修得状況確認表（専門教育科目）'!T78-'単位修得状況確認表（共通教育科目，外国人留学生）'!V30-'単位修得状況確認表（専門教育科目）'!T79</f>
        <v>0</v>
      </c>
      <c r="H217" s="59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15"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15"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15"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</sheetData>
  <sheetProtection password="CC61" sheet="1" objects="1" scenarios="1" selectLockedCells="1"/>
  <mergeCells count="6">
    <mergeCell ref="C66:D66"/>
    <mergeCell ref="G4:H4"/>
    <mergeCell ref="C4:D4"/>
    <mergeCell ref="E4:F4"/>
    <mergeCell ref="C35:D35"/>
    <mergeCell ref="E35:F35"/>
  </mergeCells>
  <phoneticPr fontId="4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3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2018-06-08T02:03:22Z</cp:lastPrinted>
  <dcterms:created xsi:type="dcterms:W3CDTF">2008-03-19T11:26:33Z</dcterms:created>
  <dcterms:modified xsi:type="dcterms:W3CDTF">2022-03-01T04:46:32Z</dcterms:modified>
</cp:coreProperties>
</file>