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新しいフォルダー\運営支援\成績表作成\2017~2019ポートフォリオ修正\2018\"/>
    </mc:Choice>
  </mc:AlternateContent>
  <bookViews>
    <workbookView xWindow="0" yWindow="0" windowWidth="28800" windowHeight="12240" tabRatio="854" firstSheet="3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外国人留学生）" sheetId="18" r:id="rId4"/>
    <sheet name="単位修得状況確認表（専門教育科目）" sheetId="11" r:id="rId5"/>
    <sheet name="累積グラフ" sheetId="19" r:id="rId6"/>
  </sheets>
  <functionGroups builtInGroupCount="18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'単位修得状況確認表（共通教育科目，外国人留学生）'!$A$1:$AS$40</definedName>
    <definedName name="_xlnm.Print_Area" localSheetId="4">'単位修得状況確認表（専門教育科目）'!$A$1:$BA$92</definedName>
    <definedName name="_xlnm.Print_Area" localSheetId="5">累積グラフ!$A$1:$T$186</definedName>
  </definedNames>
  <calcPr calcId="162913"/>
</workbook>
</file>

<file path=xl/calcChain.xml><?xml version="1.0" encoding="utf-8"?>
<calcChain xmlns="http://schemas.openxmlformats.org/spreadsheetml/2006/main">
  <c r="J85" i="11" l="1"/>
  <c r="L85" i="11"/>
  <c r="N85" i="11"/>
  <c r="P85" i="11"/>
  <c r="R85" i="11"/>
  <c r="T85" i="11"/>
  <c r="V85" i="11"/>
  <c r="X85" i="11"/>
  <c r="Z85" i="11"/>
  <c r="AB85" i="11"/>
  <c r="AD85" i="11"/>
  <c r="AF85" i="11"/>
  <c r="AH85" i="11"/>
  <c r="AJ85" i="11"/>
  <c r="AL85" i="11"/>
  <c r="H85" i="11"/>
  <c r="AW81" i="11" l="1"/>
  <c r="AW80" i="11"/>
  <c r="AW79" i="11"/>
  <c r="AW78" i="11"/>
  <c r="AW77" i="11"/>
  <c r="AW76" i="11"/>
  <c r="AW75" i="11"/>
  <c r="AW74" i="11"/>
  <c r="AW73" i="11"/>
  <c r="AW72" i="11"/>
  <c r="AW71" i="11"/>
  <c r="AW70" i="11"/>
  <c r="AW69" i="11"/>
  <c r="AW66" i="11"/>
  <c r="AW65" i="11"/>
  <c r="AW64" i="11"/>
  <c r="AW63" i="11"/>
  <c r="AW61" i="11"/>
  <c r="AW60" i="11"/>
  <c r="AW59" i="11"/>
  <c r="AW58" i="11"/>
  <c r="AW57" i="11"/>
  <c r="AW56" i="11"/>
  <c r="AW55" i="11"/>
  <c r="AW54" i="11"/>
  <c r="AW53" i="11"/>
  <c r="AW52" i="11"/>
  <c r="AW51" i="11"/>
  <c r="AW50" i="11"/>
  <c r="AW49" i="11"/>
  <c r="AW48" i="11"/>
  <c r="AW47" i="11"/>
  <c r="AW46" i="11"/>
  <c r="AW45" i="11"/>
  <c r="AW44" i="11"/>
  <c r="AW40" i="11"/>
  <c r="AL25" i="18" l="1"/>
  <c r="AJ25" i="18"/>
  <c r="AH25" i="18"/>
  <c r="AF25" i="18"/>
  <c r="AD25" i="18"/>
  <c r="AB25" i="18"/>
  <c r="Z25" i="18"/>
  <c r="X25" i="18"/>
  <c r="V25" i="18" l="1"/>
  <c r="T25" i="18"/>
  <c r="R25" i="18"/>
  <c r="P25" i="18"/>
  <c r="N25" i="18"/>
  <c r="L25" i="18"/>
  <c r="J25" i="18"/>
  <c r="H25" i="18"/>
  <c r="G173" i="19" l="1"/>
  <c r="G174" i="19" s="1"/>
  <c r="G175" i="19" s="1"/>
  <c r="G176" i="19" s="1"/>
  <c r="G177" i="19" s="1"/>
  <c r="G178" i="19" s="1"/>
  <c r="G179" i="19" s="1"/>
  <c r="G180" i="19" s="1"/>
  <c r="AN91" i="11"/>
  <c r="AN30" i="18"/>
  <c r="AN29" i="18"/>
  <c r="AN28" i="18"/>
  <c r="F173" i="19" l="1"/>
  <c r="F174" i="19" s="1"/>
  <c r="F175" i="19" s="1"/>
  <c r="F176" i="19" s="1"/>
  <c r="F177" i="19" s="1"/>
  <c r="F178" i="19" s="1"/>
  <c r="F179" i="19" s="1"/>
  <c r="F180" i="19" s="1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C37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C6" i="19"/>
  <c r="G13" i="19"/>
  <c r="G12" i="19"/>
  <c r="G11" i="19"/>
  <c r="G10" i="19"/>
  <c r="G9" i="19"/>
  <c r="G8" i="19"/>
  <c r="G7" i="19"/>
  <c r="G6" i="19"/>
  <c r="H13" i="19" l="1"/>
  <c r="H6" i="19"/>
  <c r="H8" i="19"/>
  <c r="H10" i="19"/>
  <c r="H12" i="19"/>
  <c r="H7" i="19"/>
  <c r="H9" i="19"/>
  <c r="H11" i="19"/>
  <c r="C129" i="19" l="1"/>
  <c r="C128" i="19"/>
  <c r="C127" i="19"/>
  <c r="C126" i="19"/>
  <c r="C125" i="19"/>
  <c r="C124" i="19"/>
  <c r="C123" i="19"/>
  <c r="C122" i="19"/>
  <c r="C111" i="19"/>
  <c r="C110" i="19"/>
  <c r="C109" i="19"/>
  <c r="C108" i="19"/>
  <c r="C107" i="19"/>
  <c r="C106" i="19"/>
  <c r="C105" i="19"/>
  <c r="C104" i="19"/>
  <c r="C93" i="19"/>
  <c r="C92" i="19"/>
  <c r="C91" i="19"/>
  <c r="C90" i="19"/>
  <c r="C89" i="19"/>
  <c r="C88" i="19"/>
  <c r="C87" i="19"/>
  <c r="C86" i="19"/>
  <c r="C75" i="19"/>
  <c r="C148" i="19" s="1"/>
  <c r="C74" i="19"/>
  <c r="C147" i="19" s="1"/>
  <c r="C73" i="19"/>
  <c r="C146" i="19" s="1"/>
  <c r="C72" i="19"/>
  <c r="C145" i="19" s="1"/>
  <c r="C71" i="19"/>
  <c r="C144" i="19" s="1"/>
  <c r="C70" i="19"/>
  <c r="C143" i="19" s="1"/>
  <c r="C69" i="19"/>
  <c r="C142" i="19" s="1"/>
  <c r="C68" i="19"/>
  <c r="C141" i="19" s="1"/>
  <c r="F44" i="19"/>
  <c r="D44" i="19"/>
  <c r="D13" i="19"/>
  <c r="F13" i="19"/>
  <c r="D93" i="19" l="1"/>
  <c r="D111" i="19"/>
  <c r="D129" i="19"/>
  <c r="D75" i="19"/>
  <c r="D6" i="19"/>
  <c r="D7" i="19"/>
  <c r="D8" i="19"/>
  <c r="D9" i="19"/>
  <c r="D10" i="19"/>
  <c r="D11" i="19"/>
  <c r="D12" i="19"/>
  <c r="D37" i="19"/>
  <c r="D38" i="19"/>
  <c r="D39" i="19"/>
  <c r="D40" i="19"/>
  <c r="D41" i="19"/>
  <c r="D42" i="19"/>
  <c r="D43" i="19"/>
  <c r="D68" i="19"/>
  <c r="D70" i="19"/>
  <c r="D72" i="19"/>
  <c r="D74" i="19"/>
  <c r="D86" i="19"/>
  <c r="D88" i="19"/>
  <c r="D90" i="19"/>
  <c r="D92" i="19"/>
  <c r="D104" i="19"/>
  <c r="D106" i="19"/>
  <c r="D108" i="19"/>
  <c r="D110" i="19"/>
  <c r="D122" i="19"/>
  <c r="D124" i="19"/>
  <c r="D126" i="19"/>
  <c r="D128" i="19"/>
  <c r="F6" i="19"/>
  <c r="F7" i="19"/>
  <c r="F8" i="19"/>
  <c r="F9" i="19"/>
  <c r="F10" i="19"/>
  <c r="F11" i="19"/>
  <c r="F12" i="19"/>
  <c r="F37" i="19"/>
  <c r="F38" i="19"/>
  <c r="F39" i="19"/>
  <c r="F40" i="19"/>
  <c r="F41" i="19"/>
  <c r="F42" i="19"/>
  <c r="F43" i="19"/>
  <c r="D69" i="19"/>
  <c r="D71" i="19"/>
  <c r="D73" i="19"/>
  <c r="D87" i="19"/>
  <c r="D89" i="19"/>
  <c r="D91" i="19"/>
  <c r="D105" i="19"/>
  <c r="D107" i="19"/>
  <c r="D109" i="19"/>
  <c r="D123" i="19"/>
  <c r="D125" i="19"/>
  <c r="D127" i="19"/>
  <c r="D148" i="19" l="1"/>
  <c r="D146" i="19"/>
  <c r="D144" i="19"/>
  <c r="D142" i="19"/>
  <c r="D147" i="19"/>
  <c r="D145" i="19"/>
  <c r="D143" i="19"/>
  <c r="D141" i="19"/>
  <c r="E173" i="19" s="1"/>
  <c r="D173" i="19" s="1"/>
  <c r="AM82" i="11" l="1"/>
  <c r="AK82" i="11"/>
  <c r="AI82" i="11"/>
  <c r="AG82" i="11"/>
  <c r="AE82" i="11"/>
  <c r="AC82" i="11"/>
  <c r="AA82" i="11"/>
  <c r="Y82" i="11"/>
  <c r="W82" i="11"/>
  <c r="U82" i="11"/>
  <c r="S82" i="11"/>
  <c r="Q82" i="11"/>
  <c r="O82" i="11"/>
  <c r="M82" i="11"/>
  <c r="K82" i="11"/>
  <c r="I82" i="11"/>
  <c r="AM67" i="11"/>
  <c r="AK67" i="11"/>
  <c r="AI67" i="11"/>
  <c r="AG67" i="11"/>
  <c r="AE67" i="11"/>
  <c r="AC67" i="11"/>
  <c r="AA67" i="11"/>
  <c r="Y67" i="11"/>
  <c r="W67" i="11"/>
  <c r="U67" i="11"/>
  <c r="S67" i="11"/>
  <c r="Q67" i="11"/>
  <c r="O67" i="11"/>
  <c r="M67" i="11"/>
  <c r="K67" i="11"/>
  <c r="I67" i="11"/>
  <c r="AM34" i="11"/>
  <c r="AK34" i="11"/>
  <c r="AI34" i="11"/>
  <c r="AG34" i="11"/>
  <c r="AE34" i="11"/>
  <c r="AC34" i="11"/>
  <c r="AA34" i="11"/>
  <c r="Y34" i="11"/>
  <c r="W34" i="11"/>
  <c r="U34" i="11"/>
  <c r="S34" i="11"/>
  <c r="Q34" i="11"/>
  <c r="O34" i="11"/>
  <c r="M34" i="11"/>
  <c r="K34" i="11"/>
  <c r="I34" i="11"/>
  <c r="AM13" i="11"/>
  <c r="AM85" i="11" s="1"/>
  <c r="AK13" i="11"/>
  <c r="AK85" i="11" s="1"/>
  <c r="AI13" i="11"/>
  <c r="AI85" i="11" s="1"/>
  <c r="AG13" i="11"/>
  <c r="AG85" i="11" s="1"/>
  <c r="AE13" i="11"/>
  <c r="AE85" i="11" s="1"/>
  <c r="AC13" i="11"/>
  <c r="AC85" i="11" s="1"/>
  <c r="AA13" i="11"/>
  <c r="AA85" i="11" s="1"/>
  <c r="Y13" i="11"/>
  <c r="Y85" i="11" s="1"/>
  <c r="W13" i="11"/>
  <c r="W85" i="11" s="1"/>
  <c r="U13" i="11"/>
  <c r="U85" i="11" s="1"/>
  <c r="S13" i="11"/>
  <c r="S85" i="11" s="1"/>
  <c r="Q13" i="11"/>
  <c r="Q85" i="11" s="1"/>
  <c r="O13" i="11"/>
  <c r="O85" i="11" s="1"/>
  <c r="M13" i="11"/>
  <c r="M85" i="11" s="1"/>
  <c r="K13" i="11"/>
  <c r="K85" i="11" s="1"/>
  <c r="I13" i="11"/>
  <c r="I85" i="11" s="1"/>
  <c r="AN14" i="18"/>
  <c r="AN15" i="18"/>
  <c r="AN16" i="18"/>
  <c r="AN17" i="18"/>
  <c r="AM24" i="18"/>
  <c r="AK24" i="18"/>
  <c r="AI24" i="18"/>
  <c r="AG24" i="18"/>
  <c r="AE24" i="18"/>
  <c r="AC24" i="18"/>
  <c r="AA24" i="18"/>
  <c r="Y24" i="18"/>
  <c r="W24" i="18"/>
  <c r="U24" i="18"/>
  <c r="S24" i="18"/>
  <c r="Q24" i="18"/>
  <c r="O24" i="18"/>
  <c r="M24" i="18"/>
  <c r="K24" i="18"/>
  <c r="I24" i="18"/>
  <c r="AM17" i="18"/>
  <c r="AM25" i="18" s="1"/>
  <c r="AK17" i="18"/>
  <c r="AK25" i="18" s="1"/>
  <c r="AI17" i="18"/>
  <c r="AI25" i="18" s="1"/>
  <c r="AG17" i="18"/>
  <c r="AG25" i="18" s="1"/>
  <c r="AE17" i="18"/>
  <c r="AE25" i="18" s="1"/>
  <c r="AC17" i="18"/>
  <c r="AC25" i="18" s="1"/>
  <c r="AA17" i="18"/>
  <c r="AA25" i="18" s="1"/>
  <c r="Y17" i="18"/>
  <c r="Y25" i="18" s="1"/>
  <c r="W17" i="18"/>
  <c r="W25" i="18" s="1"/>
  <c r="U17" i="18"/>
  <c r="U25" i="18" s="1"/>
  <c r="S17" i="18"/>
  <c r="S25" i="18" s="1"/>
  <c r="Q17" i="18"/>
  <c r="Q25" i="18" s="1"/>
  <c r="O17" i="18"/>
  <c r="O25" i="18" s="1"/>
  <c r="M17" i="18"/>
  <c r="M25" i="18" s="1"/>
  <c r="K17" i="18"/>
  <c r="K25" i="18" s="1"/>
  <c r="I17" i="18"/>
  <c r="I25" i="18" s="1"/>
  <c r="AP25" i="18" l="1"/>
  <c r="AN25" i="18"/>
  <c r="AP24" i="18"/>
  <c r="AN24" i="18"/>
  <c r="AN23" i="18"/>
  <c r="AN22" i="18"/>
  <c r="AN21" i="18"/>
  <c r="AN20" i="18"/>
  <c r="AN19" i="18"/>
  <c r="AN18" i="18"/>
  <c r="AP17" i="18"/>
  <c r="AN13" i="18"/>
  <c r="AN12" i="18"/>
  <c r="AN11" i="18"/>
  <c r="AN10" i="18"/>
  <c r="AN9" i="18"/>
  <c r="AN8" i="18"/>
  <c r="AN7" i="18"/>
  <c r="L86" i="11" l="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AL86" i="11"/>
  <c r="AM86" i="11"/>
  <c r="K86" i="11"/>
  <c r="J86" i="11"/>
  <c r="H86" i="11"/>
  <c r="C173" i="19" l="1"/>
  <c r="C174" i="19" s="1"/>
  <c r="C175" i="19" s="1"/>
  <c r="C176" i="19" s="1"/>
  <c r="C177" i="19" s="1"/>
  <c r="C178" i="19" s="1"/>
  <c r="C179" i="19" s="1"/>
  <c r="C180" i="19" s="1"/>
  <c r="I86" i="11"/>
  <c r="AP13" i="11"/>
  <c r="AN13" i="11"/>
  <c r="AW8" i="11"/>
  <c r="AW9" i="11"/>
  <c r="AW10" i="11"/>
  <c r="AW11" i="11"/>
  <c r="AW12" i="11"/>
  <c r="AW13" i="11"/>
  <c r="AW15" i="11"/>
  <c r="AW16" i="11"/>
  <c r="AW17" i="11"/>
  <c r="AW18" i="11"/>
  <c r="AW19" i="11"/>
  <c r="AW36" i="11"/>
  <c r="AW38" i="11"/>
  <c r="AW39" i="11"/>
  <c r="AW41" i="11"/>
  <c r="AW42" i="11"/>
  <c r="AW7" i="11"/>
  <c r="AN90" i="11"/>
  <c r="AN89" i="11"/>
  <c r="AP82" i="11"/>
  <c r="AN82" i="11"/>
  <c r="AP67" i="11"/>
  <c r="AN67" i="11"/>
  <c r="AP34" i="11"/>
  <c r="AN34" i="11"/>
  <c r="AP85" i="11" l="1"/>
  <c r="AP86" i="11"/>
  <c r="AN86" i="11"/>
  <c r="AP87" i="11" s="1"/>
  <c r="AN85" i="11"/>
  <c r="E174" i="19"/>
  <c r="D174" i="19" s="1"/>
  <c r="E175" i="19" l="1"/>
  <c r="D175" i="19" s="1"/>
  <c r="E177" i="19" l="1"/>
  <c r="D177" i="19" s="1"/>
  <c r="E176" i="19"/>
  <c r="D176" i="19" s="1"/>
  <c r="E178" i="19" l="1"/>
  <c r="D178" i="19" s="1"/>
  <c r="E179" i="19" l="1"/>
  <c r="D179" i="19" s="1"/>
  <c r="E180" i="19"/>
  <c r="D180" i="19" s="1"/>
</calcChain>
</file>

<file path=xl/sharedStrings.xml><?xml version="1.0" encoding="utf-8"?>
<sst xmlns="http://schemas.openxmlformats.org/spreadsheetml/2006/main" count="621" uniqueCount="315">
  <si>
    <t>区分</t>
    <rPh sb="0" eb="2">
      <t>クブン</t>
    </rPh>
    <phoneticPr fontId="5"/>
  </si>
  <si>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</si>
  <si>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</si>
  <si>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</si>
  <si>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</si>
  <si>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</si>
  <si>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</si>
  <si>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</si>
  <si>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</si>
  <si>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</si>
  <si>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</si>
  <si>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</si>
  <si>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</si>
  <si>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</si>
  <si>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5"/>
  </si>
  <si>
    <t>○</t>
  </si>
  <si>
    <t>情　報　倫　理　学</t>
  </si>
  <si>
    <t>卒　　業　　研　　究</t>
  </si>
  <si>
    <t>情　　報　　数　　学</t>
  </si>
  <si>
    <t>情　　報　　理　　論</t>
  </si>
  <si>
    <t>計　算　機　工　学</t>
  </si>
  <si>
    <t>選択科目B群</t>
    <rPh sb="0" eb="2">
      <t>センタク</t>
    </rPh>
    <rPh sb="2" eb="4">
      <t>カモク</t>
    </rPh>
    <rPh sb="5" eb="6">
      <t>グン</t>
    </rPh>
    <phoneticPr fontId="5"/>
  </si>
  <si>
    <t>ソフトウェア工学</t>
  </si>
  <si>
    <t>オートマトンと言語理論</t>
  </si>
  <si>
    <t>データベース</t>
  </si>
  <si>
    <t>情　報　論　理　回　路</t>
  </si>
  <si>
    <t>計算機ネットワーク</t>
  </si>
  <si>
    <t>マルチメディア</t>
  </si>
  <si>
    <t>情報セキュリティ</t>
  </si>
  <si>
    <t>画像情報工学</t>
  </si>
  <si>
    <t>情報通信工学</t>
  </si>
  <si>
    <t>化学基礎</t>
  </si>
  <si>
    <t>地球科学基礎</t>
  </si>
  <si>
    <t>原子力・放射線と環境</t>
  </si>
  <si>
    <t>生　産　工　学　論</t>
  </si>
  <si>
    <t>エレクトロニクス論</t>
  </si>
  <si>
    <t>材　料　科　学　論</t>
  </si>
  <si>
    <t>科　学　技　術　論</t>
  </si>
  <si>
    <t>環境工学論</t>
  </si>
  <si>
    <t>エネルギー工学論</t>
  </si>
  <si>
    <t>工場見学</t>
  </si>
  <si>
    <t>インターンシップ</t>
  </si>
  <si>
    <t>生体機構学</t>
  </si>
  <si>
    <t>ヒューマンインターフェイス</t>
  </si>
  <si>
    <t>取得単位数</t>
    <rPh sb="0" eb="2">
      <t>シュトク</t>
    </rPh>
    <rPh sb="2" eb="5">
      <t>タンイスウ</t>
    </rPh>
    <phoneticPr fontId="5"/>
  </si>
  <si>
    <t>合計</t>
    <rPh sb="0" eb="2">
      <t>ゴウケイ</t>
    </rPh>
    <phoneticPr fontId="5"/>
  </si>
  <si>
    <t>累積取得単位数</t>
    <rPh sb="0" eb="2">
      <t>ルイセキ</t>
    </rPh>
    <rPh sb="2" eb="4">
      <t>シュトク</t>
    </rPh>
    <rPh sb="4" eb="7">
      <t>タンイスウ</t>
    </rPh>
    <phoneticPr fontId="5"/>
  </si>
  <si>
    <t>1年前期終了時</t>
    <rPh sb="1" eb="2">
      <t>ネン</t>
    </rPh>
    <rPh sb="2" eb="4">
      <t>ゼンキ</t>
    </rPh>
    <rPh sb="4" eb="7">
      <t>シュウリョウジ</t>
    </rPh>
    <phoneticPr fontId="5"/>
  </si>
  <si>
    <t>1年後期終了時</t>
    <rPh sb="1" eb="2">
      <t>ネン</t>
    </rPh>
    <rPh sb="2" eb="4">
      <t>コウキ</t>
    </rPh>
    <rPh sb="4" eb="7">
      <t>シュウリョウジ</t>
    </rPh>
    <phoneticPr fontId="5"/>
  </si>
  <si>
    <t>2年前期終了時</t>
    <rPh sb="1" eb="2">
      <t>ネン</t>
    </rPh>
    <rPh sb="2" eb="4">
      <t>ゼンキ</t>
    </rPh>
    <rPh sb="4" eb="7">
      <t>シュウリョウジ</t>
    </rPh>
    <phoneticPr fontId="5"/>
  </si>
  <si>
    <t>2年後期終了時</t>
    <rPh sb="1" eb="2">
      <t>ネン</t>
    </rPh>
    <rPh sb="2" eb="4">
      <t>コウキ</t>
    </rPh>
    <rPh sb="4" eb="7">
      <t>シュウリョウジ</t>
    </rPh>
    <phoneticPr fontId="5"/>
  </si>
  <si>
    <t>4年前期終了時</t>
    <rPh sb="1" eb="2">
      <t>ネン</t>
    </rPh>
    <rPh sb="2" eb="4">
      <t>ゼンキ</t>
    </rPh>
    <rPh sb="4" eb="7">
      <t>シュウリョウジ</t>
    </rPh>
    <phoneticPr fontId="5"/>
  </si>
  <si>
    <t>4年後期終了時</t>
    <rPh sb="1" eb="2">
      <t>ネン</t>
    </rPh>
    <rPh sb="2" eb="4">
      <t>コウキ</t>
    </rPh>
    <rPh sb="4" eb="7">
      <t>シュウリョウジ</t>
    </rPh>
    <phoneticPr fontId="5"/>
  </si>
  <si>
    <t>累積GP</t>
    <rPh sb="0" eb="2">
      <t>ルイセキ</t>
    </rPh>
    <phoneticPr fontId="2"/>
  </si>
  <si>
    <t>累積GP</t>
    <rPh sb="0" eb="2">
      <t>ルイセキ</t>
    </rPh>
    <phoneticPr fontId="5"/>
  </si>
  <si>
    <t>累積GPA</t>
    <rPh sb="0" eb="2">
      <t>ルイセキ</t>
    </rPh>
    <phoneticPr fontId="5"/>
  </si>
  <si>
    <t>１期</t>
    <rPh sb="1" eb="2">
      <t>キ</t>
    </rPh>
    <phoneticPr fontId="5"/>
  </si>
  <si>
    <t>２期</t>
    <rPh sb="1" eb="2">
      <t>キ</t>
    </rPh>
    <phoneticPr fontId="5"/>
  </si>
  <si>
    <t>３期</t>
    <rPh sb="1" eb="2">
      <t>キ</t>
    </rPh>
    <phoneticPr fontId="5"/>
  </si>
  <si>
    <t>４期</t>
    <rPh sb="1" eb="2">
      <t>キ</t>
    </rPh>
    <phoneticPr fontId="5"/>
  </si>
  <si>
    <t>５期</t>
    <rPh sb="1" eb="2">
      <t>キ</t>
    </rPh>
    <phoneticPr fontId="5"/>
  </si>
  <si>
    <t>６期</t>
    <rPh sb="1" eb="2">
      <t>キ</t>
    </rPh>
    <phoneticPr fontId="5"/>
  </si>
  <si>
    <t>７期</t>
    <rPh sb="1" eb="2">
      <t>キ</t>
    </rPh>
    <phoneticPr fontId="5"/>
  </si>
  <si>
    <t>８期</t>
    <rPh sb="1" eb="2">
      <t>キ</t>
    </rPh>
    <phoneticPr fontId="5"/>
  </si>
  <si>
    <t>評価</t>
    <rPh sb="0" eb="2">
      <t>ヒョウカ</t>
    </rPh>
    <phoneticPr fontId="5"/>
  </si>
  <si>
    <t>GPA</t>
    <phoneticPr fontId="5"/>
  </si>
  <si>
    <t>累積単位数</t>
    <rPh sb="0" eb="2">
      <t>ルイセキ</t>
    </rPh>
    <rPh sb="2" eb="5">
      <t>タンイスウ</t>
    </rPh>
    <phoneticPr fontId="5"/>
  </si>
  <si>
    <t>A</t>
    <phoneticPr fontId="5"/>
  </si>
  <si>
    <t>B</t>
    <phoneticPr fontId="5"/>
  </si>
  <si>
    <t>単位</t>
    <rPh sb="0" eb="2">
      <t>タンイ</t>
    </rPh>
    <phoneticPr fontId="5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</si>
  <si>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5"/>
  </si>
  <si>
    <t>取得単位数およびGP</t>
    <rPh sb="0" eb="2">
      <t>シュトク</t>
    </rPh>
    <rPh sb="2" eb="5">
      <t>タンイスウ</t>
    </rPh>
    <phoneticPr fontId="5"/>
  </si>
  <si>
    <t>要修得
単位数</t>
    <rPh sb="0" eb="1">
      <t>ヨウ</t>
    </rPh>
    <rPh sb="1" eb="3">
      <t>シュウトク</t>
    </rPh>
    <rPh sb="4" eb="7">
      <t>タンイスウ</t>
    </rPh>
    <phoneticPr fontId="2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</si>
  <si>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5"/>
  </si>
  <si>
    <t>履修科目の評価およびGP</t>
    <phoneticPr fontId="5"/>
  </si>
  <si>
    <t>C</t>
    <phoneticPr fontId="5"/>
  </si>
  <si>
    <t>D</t>
    <phoneticPr fontId="5"/>
  </si>
  <si>
    <t>F</t>
    <phoneticPr fontId="5"/>
  </si>
  <si>
    <t>P</t>
    <phoneticPr fontId="5"/>
  </si>
  <si>
    <t>情報基礎科目群</t>
    <phoneticPr fontId="5"/>
  </si>
  <si>
    <t>選択科目A群</t>
    <phoneticPr fontId="5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</si>
  <si>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5"/>
  </si>
  <si>
    <t>基礎教育科目</t>
    <rPh sb="0" eb="2">
      <t>キソ</t>
    </rPh>
    <rPh sb="2" eb="4">
      <t>キョウイク</t>
    </rPh>
    <rPh sb="4" eb="6">
      <t>カモク</t>
    </rPh>
    <phoneticPr fontId="5"/>
  </si>
  <si>
    <t>GPA累積単位数</t>
    <rPh sb="3" eb="5">
      <t>ルイセキ</t>
    </rPh>
    <rPh sb="5" eb="8">
      <t>タンイスウ</t>
    </rPh>
    <phoneticPr fontId="5"/>
  </si>
  <si>
    <t>累積P</t>
    <rPh sb="0" eb="2">
      <t>ルイセキ</t>
    </rPh>
    <phoneticPr fontId="5"/>
  </si>
  <si>
    <t>累積F</t>
    <rPh sb="0" eb="2">
      <t>ルイセキ</t>
    </rPh>
    <phoneticPr fontId="5"/>
  </si>
  <si>
    <t>　年次</t>
    <phoneticPr fontId="2"/>
  </si>
  <si>
    <t>　年次</t>
    <phoneticPr fontId="5"/>
  </si>
  <si>
    <t>９期</t>
    <rPh sb="1" eb="2">
      <t>キ</t>
    </rPh>
    <phoneticPr fontId="5"/>
  </si>
  <si>
    <t>10期</t>
    <rPh sb="2" eb="3">
      <t>キ</t>
    </rPh>
    <phoneticPr fontId="5"/>
  </si>
  <si>
    <t>11期</t>
    <rPh sb="2" eb="3">
      <t>キ</t>
    </rPh>
    <phoneticPr fontId="5"/>
  </si>
  <si>
    <t>12期</t>
    <rPh sb="2" eb="3">
      <t>キ</t>
    </rPh>
    <phoneticPr fontId="5"/>
  </si>
  <si>
    <t>13期</t>
    <rPh sb="2" eb="3">
      <t>キ</t>
    </rPh>
    <phoneticPr fontId="5"/>
  </si>
  <si>
    <t>14期</t>
    <rPh sb="2" eb="3">
      <t>キ</t>
    </rPh>
    <phoneticPr fontId="5"/>
  </si>
  <si>
    <t>15期</t>
    <rPh sb="2" eb="3">
      <t>キ</t>
    </rPh>
    <phoneticPr fontId="5"/>
  </si>
  <si>
    <t>16期</t>
    <rPh sb="2" eb="3">
      <t>キ</t>
    </rPh>
    <phoneticPr fontId="5"/>
  </si>
  <si>
    <t>ソフトウエア工学 259752613134</t>
    <phoneticPr fontId="5"/>
  </si>
  <si>
    <t>「エ」が異なるためヒットせず</t>
    <rPh sb="4" eb="5">
      <t>コト</t>
    </rPh>
    <phoneticPr fontId="5"/>
  </si>
  <si>
    <t>必修科目</t>
    <rPh sb="0" eb="4">
      <t>ヒッシュウカモク</t>
    </rPh>
    <phoneticPr fontId="5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</si>
  <si>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5"/>
  </si>
  <si>
    <t>初年次セミナーⅠ</t>
    <rPh sb="0" eb="2">
      <t>ショネン</t>
    </rPh>
    <rPh sb="2" eb="3">
      <t>ジ</t>
    </rPh>
    <phoneticPr fontId="5"/>
  </si>
  <si>
    <t>初年次セミナーⅡ</t>
    <rPh sb="0" eb="2">
      <t>ショネン</t>
    </rPh>
    <rPh sb="2" eb="3">
      <t>ジ</t>
    </rPh>
    <phoneticPr fontId="5"/>
  </si>
  <si>
    <t>大学と地域</t>
    <rPh sb="0" eb="2">
      <t>ダイガク</t>
    </rPh>
    <rPh sb="3" eb="5">
      <t>チイキ</t>
    </rPh>
    <phoneticPr fontId="5"/>
  </si>
  <si>
    <t>体育・健康</t>
    <rPh sb="0" eb="2">
      <t>タイイク</t>
    </rPh>
    <rPh sb="3" eb="5">
      <t>ケンコウ</t>
    </rPh>
    <phoneticPr fontId="5"/>
  </si>
  <si>
    <t>理論</t>
    <rPh sb="0" eb="2">
      <t>リロン</t>
    </rPh>
    <phoneticPr fontId="5"/>
  </si>
  <si>
    <t>実習</t>
    <rPh sb="0" eb="2">
      <t>ジッシュウ</t>
    </rPh>
    <phoneticPr fontId="5"/>
  </si>
  <si>
    <t>情報活用</t>
    <rPh sb="0" eb="2">
      <t>ジョウホウ</t>
    </rPh>
    <rPh sb="2" eb="4">
      <t>カツヨウ</t>
    </rPh>
    <phoneticPr fontId="5"/>
  </si>
  <si>
    <t>ｸﾞﾛｰﾊﾞﾙ教育科目</t>
    <rPh sb="7" eb="9">
      <t>キョウイク</t>
    </rPh>
    <rPh sb="9" eb="11">
      <t>カモク</t>
    </rPh>
    <phoneticPr fontId="5"/>
  </si>
  <si>
    <t>英語</t>
    <rPh sb="0" eb="2">
      <t>エイゴ</t>
    </rPh>
    <phoneticPr fontId="5"/>
  </si>
  <si>
    <t>異文化理解</t>
    <rPh sb="0" eb="3">
      <t>イブンカ</t>
    </rPh>
    <rPh sb="3" eb="5">
      <t>リカイ</t>
    </rPh>
    <phoneticPr fontId="5"/>
  </si>
  <si>
    <t>必修科目　計</t>
    <rPh sb="0" eb="2">
      <t>ヒッシュウ</t>
    </rPh>
    <rPh sb="2" eb="4">
      <t>カモク</t>
    </rPh>
    <rPh sb="5" eb="6">
      <t>ケイ</t>
    </rPh>
    <phoneticPr fontId="5"/>
  </si>
  <si>
    <t>選択必修科目</t>
    <rPh sb="0" eb="2">
      <t>センタク</t>
    </rPh>
    <rPh sb="2" eb="6">
      <t>ヒッシュウカモク</t>
    </rPh>
    <phoneticPr fontId="5"/>
  </si>
  <si>
    <t>教養教育科目</t>
    <rPh sb="0" eb="2">
      <t>キョウヨウ</t>
    </rPh>
    <rPh sb="2" eb="4">
      <t>キョウイク</t>
    </rPh>
    <rPh sb="4" eb="6">
      <t>カモク</t>
    </rPh>
    <phoneticPr fontId="5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</si>
  <si>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5"/>
  </si>
  <si>
    <t>選択科目</t>
    <rPh sb="0" eb="4">
      <t>センタクカモク</t>
    </rPh>
    <phoneticPr fontId="5"/>
  </si>
  <si>
    <t>自然科学分野</t>
    <rPh sb="0" eb="2">
      <t>シゼン</t>
    </rPh>
    <rPh sb="2" eb="4">
      <t>カガク</t>
    </rPh>
    <rPh sb="4" eb="6">
      <t>ブンヤ</t>
    </rPh>
    <phoneticPr fontId="5"/>
  </si>
  <si>
    <t>実験科目</t>
    <rPh sb="0" eb="2">
      <t>ジッケン</t>
    </rPh>
    <rPh sb="2" eb="4">
      <t>カモク</t>
    </rPh>
    <phoneticPr fontId="5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</si>
  <si>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5"/>
  </si>
  <si>
    <t>教養活用科目</t>
    <rPh sb="0" eb="2">
      <t>キョウヨウ</t>
    </rPh>
    <rPh sb="2" eb="4">
      <t>カツヨウ</t>
    </rPh>
    <rPh sb="4" eb="6">
      <t>カモク</t>
    </rPh>
    <phoneticPr fontId="5"/>
  </si>
  <si>
    <t>統合Ⅰ（課題発見）</t>
    <rPh sb="0" eb="2">
      <t>トウゴウ</t>
    </rPh>
    <rPh sb="4" eb="6">
      <t>カダイ</t>
    </rPh>
    <rPh sb="6" eb="8">
      <t>ハッケン</t>
    </rPh>
    <phoneticPr fontId="5"/>
  </si>
  <si>
    <t>統合Ⅱ（課題解決）</t>
    <rPh sb="0" eb="2">
      <t>トウゴウ</t>
    </rPh>
    <rPh sb="4" eb="6">
      <t>カダイ</t>
    </rPh>
    <rPh sb="6" eb="8">
      <t>カイケツ</t>
    </rPh>
    <phoneticPr fontId="5"/>
  </si>
  <si>
    <t>専門科目</t>
    <rPh sb="0" eb="2">
      <t>センモン</t>
    </rPh>
    <rPh sb="2" eb="4">
      <t>カモク</t>
    </rPh>
    <phoneticPr fontId="5"/>
  </si>
  <si>
    <t>選択科目A群</t>
    <phoneticPr fontId="5"/>
  </si>
  <si>
    <t>微分積分学A I</t>
    <rPh sb="0" eb="2">
      <t>ビブン</t>
    </rPh>
    <rPh sb="2" eb="4">
      <t>セキブン</t>
    </rPh>
    <rPh sb="4" eb="5">
      <t>ガク</t>
    </rPh>
    <phoneticPr fontId="23"/>
  </si>
  <si>
    <t>微分積分学A II</t>
    <rPh sb="0" eb="2">
      <t>ビブン</t>
    </rPh>
    <rPh sb="2" eb="4">
      <t>セキブン</t>
    </rPh>
    <rPh sb="4" eb="5">
      <t>ガク</t>
    </rPh>
    <phoneticPr fontId="23"/>
  </si>
  <si>
    <t>線形代数学I</t>
    <rPh sb="0" eb="2">
      <t>センケイ</t>
    </rPh>
    <rPh sb="2" eb="5">
      <t>ダイスウガク</t>
    </rPh>
    <phoneticPr fontId="23"/>
  </si>
  <si>
    <t>線形代数学II</t>
    <rPh sb="0" eb="2">
      <t>センケイ</t>
    </rPh>
    <rPh sb="2" eb="5">
      <t>ダイスウガク</t>
    </rPh>
    <phoneticPr fontId="23"/>
  </si>
  <si>
    <t>物理学基礎A I</t>
    <rPh sb="0" eb="3">
      <t>ブツリガク</t>
    </rPh>
    <rPh sb="3" eb="5">
      <t>キソ</t>
    </rPh>
    <phoneticPr fontId="23"/>
  </si>
  <si>
    <t>物理学基礎A II</t>
    <rPh sb="0" eb="3">
      <t>ブツリガク</t>
    </rPh>
    <rPh sb="3" eb="5">
      <t>キソ</t>
    </rPh>
    <phoneticPr fontId="23"/>
  </si>
  <si>
    <t>プログラミング序論演習I</t>
    <rPh sb="9" eb="11">
      <t>エンシュウ</t>
    </rPh>
    <phoneticPr fontId="23"/>
  </si>
  <si>
    <t>情報生体システム工学基礎</t>
    <rPh sb="2" eb="4">
      <t>セイタイ</t>
    </rPh>
    <phoneticPr fontId="1"/>
  </si>
  <si>
    <t>確率統計序論</t>
    <rPh sb="0" eb="2">
      <t>カクリツ</t>
    </rPh>
    <rPh sb="2" eb="4">
      <t>トウケイ</t>
    </rPh>
    <rPh sb="4" eb="6">
      <t>ジョロン</t>
    </rPh>
    <phoneticPr fontId="1"/>
  </si>
  <si>
    <t>プログラミング序論演習II</t>
    <rPh sb="7" eb="9">
      <t>ジョロン</t>
    </rPh>
    <phoneticPr fontId="23"/>
  </si>
  <si>
    <t>情報生体ｼｽﾃﾑ工学実験I</t>
    <rPh sb="2" eb="4">
      <t>セイタイ</t>
    </rPh>
    <phoneticPr fontId="1"/>
  </si>
  <si>
    <t>情報生体ｼｽﾃﾑ工学実験II</t>
    <rPh sb="2" eb="4">
      <t>セイタイ</t>
    </rPh>
    <phoneticPr fontId="1"/>
  </si>
  <si>
    <t>情報生体ｼｽﾃﾑ工学実験III</t>
    <rPh sb="2" eb="4">
      <t>セイタイ</t>
    </rPh>
    <phoneticPr fontId="1"/>
  </si>
  <si>
    <t>情報生体ｼｽﾃﾑ工学実験IV</t>
    <rPh sb="2" eb="4">
      <t>セイタイ</t>
    </rPh>
    <phoneticPr fontId="1"/>
  </si>
  <si>
    <t>応用数学I</t>
  </si>
  <si>
    <t>応用数学I演習</t>
  </si>
  <si>
    <t>応用数学II</t>
  </si>
  <si>
    <t>応用数学II演習</t>
  </si>
  <si>
    <t>プログラミング言語I</t>
  </si>
  <si>
    <t>プログラミング言語I演習</t>
  </si>
  <si>
    <t>システム工学英語I</t>
  </si>
  <si>
    <t>エンジニアリングデザイン</t>
  </si>
  <si>
    <t>システム工学英語II</t>
  </si>
  <si>
    <t>電気磁気学及び演習</t>
  </si>
  <si>
    <t>アルゴリズムとデータ構造</t>
  </si>
  <si>
    <t>プログラミング言語II</t>
    <rPh sb="7" eb="9">
      <t>ゲンゴ</t>
    </rPh>
    <phoneticPr fontId="23"/>
  </si>
  <si>
    <t>オペレーティングシステム論</t>
  </si>
  <si>
    <t>プログラミング言語II演習</t>
    <rPh sb="7" eb="9">
      <t>ゲンゴ</t>
    </rPh>
    <rPh sb="11" eb="13">
      <t>エンシュウ</t>
    </rPh>
    <phoneticPr fontId="23"/>
  </si>
  <si>
    <t>計測工学</t>
    <rPh sb="0" eb="2">
      <t>ケイソク</t>
    </rPh>
    <rPh sb="2" eb="4">
      <t>コウガク</t>
    </rPh>
    <phoneticPr fontId="23"/>
  </si>
  <si>
    <t>人工知能</t>
  </si>
  <si>
    <t>自然言語処理</t>
    <rPh sb="0" eb="2">
      <t>シゼン</t>
    </rPh>
    <rPh sb="2" eb="4">
      <t>ゲンゴ</t>
    </rPh>
    <rPh sb="4" eb="6">
      <t>ショリ</t>
    </rPh>
    <phoneticPr fontId="23"/>
  </si>
  <si>
    <t>信頼性システム工学</t>
  </si>
  <si>
    <t>システム工学</t>
    <rPh sb="4" eb="6">
      <t>コウガク</t>
    </rPh>
    <phoneticPr fontId="23"/>
  </si>
  <si>
    <t>生体情報工学I</t>
  </si>
  <si>
    <t>電子回路</t>
  </si>
  <si>
    <t>電気化学</t>
    <rPh sb="0" eb="2">
      <t>デンキ</t>
    </rPh>
    <rPh sb="2" eb="4">
      <t>カガク</t>
    </rPh>
    <phoneticPr fontId="23"/>
  </si>
  <si>
    <t>生体情報工学II</t>
  </si>
  <si>
    <t>情報生体システム工学
　　　　　　　　　特別講義I</t>
    <rPh sb="2" eb="4">
      <t>セイタイ</t>
    </rPh>
    <phoneticPr fontId="23"/>
  </si>
  <si>
    <t>情報生体システム工学
　　　　　　　　　特別講義II</t>
    <rPh sb="2" eb="4">
      <t>セイタイ</t>
    </rPh>
    <phoneticPr fontId="23"/>
  </si>
  <si>
    <t>※</t>
    <phoneticPr fontId="5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</si>
  <si>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5"/>
  </si>
  <si>
    <t>鹿児島大学工学部ポートフォリオ</t>
    <rPh sb="0" eb="5">
      <t>カゴシマダイガク</t>
    </rPh>
    <rPh sb="5" eb="8">
      <t>コウガクブ</t>
    </rPh>
    <phoneticPr fontId="5"/>
  </si>
  <si>
    <t>氏名：</t>
    <rPh sb="0" eb="2">
      <t>シメイ</t>
    </rPh>
    <phoneticPr fontId="5"/>
  </si>
  <si>
    <t>学籍番号：</t>
    <rPh sb="0" eb="2">
      <t>ガクセキ</t>
    </rPh>
    <rPh sb="2" eb="4">
      <t>バンゴウ</t>
    </rPh>
    <phoneticPr fontId="5"/>
  </si>
  <si>
    <t>自己採点シート</t>
    <rPh sb="0" eb="2">
      <t>ジコ</t>
    </rPh>
    <rPh sb="2" eb="4">
      <t>サイテン</t>
    </rPh>
    <phoneticPr fontId="5"/>
  </si>
  <si>
    <t>学籍番号</t>
    <rPh sb="0" eb="2">
      <t>ガクセキ</t>
    </rPh>
    <rPh sb="2" eb="4">
      <t>バンゴウ</t>
    </rPh>
    <phoneticPr fontId="5"/>
  </si>
  <si>
    <t>氏名</t>
    <rPh sb="0" eb="2">
      <t>シメイ</t>
    </rPh>
    <phoneticPr fontId="5"/>
  </si>
  <si>
    <t>■学生のみなさんへ</t>
    <rPh sb="1" eb="3">
      <t>ガクセイ</t>
    </rPh>
    <phoneticPr fontId="5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</si>
  <si>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5"/>
  </si>
  <si>
    <t>項目</t>
    <rPh sb="0" eb="2">
      <t>コウモク</t>
    </rPh>
    <phoneticPr fontId="5"/>
  </si>
  <si>
    <t>2018年度
前期</t>
    <rPh sb="4" eb="6">
      <t>ネンド</t>
    </rPh>
    <rPh sb="7" eb="9">
      <t>ゼンキ</t>
    </rPh>
    <phoneticPr fontId="5"/>
  </si>
  <si>
    <t>2018年度
後期</t>
    <rPh sb="4" eb="6">
      <t>ネンド</t>
    </rPh>
    <rPh sb="7" eb="9">
      <t>コウキ</t>
    </rPh>
    <phoneticPr fontId="5"/>
  </si>
  <si>
    <t>2019年度
前期</t>
    <rPh sb="4" eb="6">
      <t>ネンド</t>
    </rPh>
    <rPh sb="7" eb="9">
      <t>ゼンキ</t>
    </rPh>
    <phoneticPr fontId="5"/>
  </si>
  <si>
    <t>2019年度
後期</t>
    <rPh sb="4" eb="6">
      <t>ネンド</t>
    </rPh>
    <rPh sb="7" eb="9">
      <t>コウキ</t>
    </rPh>
    <phoneticPr fontId="5"/>
  </si>
  <si>
    <t>2020年度
前期</t>
    <rPh sb="4" eb="6">
      <t>ネンド</t>
    </rPh>
    <rPh sb="7" eb="9">
      <t>ゼンキ</t>
    </rPh>
    <phoneticPr fontId="5"/>
  </si>
  <si>
    <t>2020年度
後期</t>
    <rPh sb="4" eb="6">
      <t>ネンド</t>
    </rPh>
    <rPh sb="7" eb="9">
      <t>コウキ</t>
    </rPh>
    <phoneticPr fontId="5"/>
  </si>
  <si>
    <t>卒業時</t>
    <rPh sb="0" eb="2">
      <t>ソツギョウ</t>
    </rPh>
    <rPh sb="2" eb="3">
      <t>ジ</t>
    </rPh>
    <phoneticPr fontId="5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</si>
  <si>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5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</si>
  <si>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5"/>
  </si>
  <si>
    <t>人前での発表能力</t>
    <rPh sb="0" eb="2">
      <t>ヒトマエ</t>
    </rPh>
    <rPh sb="4" eb="6">
      <t>ハッピョウ</t>
    </rPh>
    <rPh sb="6" eb="8">
      <t>ノウリョク</t>
    </rPh>
    <phoneticPr fontId="5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</si>
  <si>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5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</si>
  <si>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5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</si>
  <si>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5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</si>
  <si>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5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</si>
  <si>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5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</si>
  <si>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5"/>
  </si>
  <si>
    <t>年度</t>
    <rPh sb="0" eb="2">
      <t>ネンド</t>
    </rPh>
    <phoneticPr fontId="5"/>
  </si>
  <si>
    <t>期</t>
    <rPh sb="0" eb="1">
      <t>キ</t>
    </rPh>
    <phoneticPr fontId="5"/>
  </si>
  <si>
    <t>学習自己点検シート</t>
    <rPh sb="0" eb="2">
      <t>ガクシュウ</t>
    </rPh>
    <rPh sb="2" eb="4">
      <t>ジコ</t>
    </rPh>
    <rPh sb="4" eb="6">
      <t>テンケン</t>
    </rPh>
    <phoneticPr fontId="5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</si>
  <si>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5"/>
  </si>
  <si>
    <t>■回答項目</t>
    <rPh sb="1" eb="3">
      <t>カイトウ</t>
    </rPh>
    <rPh sb="3" eb="5">
      <t>コウモク</t>
    </rPh>
    <phoneticPr fontId="5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</si>
  <si>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5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</si>
  <si>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5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</si>
  <si>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5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</si>
  <si>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5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</si>
  <si>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5"/>
  </si>
  <si>
    <t>アルバイトと勉強は両立できましたか。</t>
    <rPh sb="6" eb="8">
      <t>ベンキョウ</t>
    </rPh>
    <rPh sb="9" eb="11">
      <t>リョウリツ</t>
    </rPh>
    <phoneticPr fontId="5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</si>
  <si>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5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</si>
  <si>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5"/>
  </si>
  <si>
    <t>その他、アドバイスが必要なことはありますか。</t>
    <rPh sb="2" eb="3">
      <t>ホカ</t>
    </rPh>
    <rPh sb="10" eb="12">
      <t>ヒツヨウ</t>
    </rPh>
    <phoneticPr fontId="5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</si>
  <si>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5"/>
  </si>
  <si>
    <t>ｸﾞﾛｰﾊﾞﾙ教育科目</t>
    <phoneticPr fontId="5"/>
  </si>
  <si>
    <t>合計GP</t>
    <rPh sb="0" eb="2">
      <t>ゴウケイ</t>
    </rPh>
    <phoneticPr fontId="5"/>
  </si>
  <si>
    <t>A</t>
    <phoneticPr fontId="5"/>
  </si>
  <si>
    <t>B</t>
    <phoneticPr fontId="5"/>
  </si>
  <si>
    <t>　</t>
    <phoneticPr fontId="5"/>
  </si>
  <si>
    <t>P</t>
    <phoneticPr fontId="5"/>
  </si>
  <si>
    <t>全科目合計</t>
    <rPh sb="0" eb="1">
      <t>ゼン</t>
    </rPh>
    <rPh sb="1" eb="3">
      <t>カモク</t>
    </rPh>
    <rPh sb="3" eb="5">
      <t>ゴウケイ</t>
    </rPh>
    <phoneticPr fontId="5"/>
  </si>
  <si>
    <t>単位修得状況確認表（共通教育科目：外国人留学生）</t>
    <rPh sb="10" eb="12">
      <t>キョウツウ</t>
    </rPh>
    <rPh sb="12" eb="14">
      <t>キョウイク</t>
    </rPh>
    <rPh sb="14" eb="16">
      <t>カモク</t>
    </rPh>
    <rPh sb="17" eb="20">
      <t>ガイコクジン</t>
    </rPh>
    <rPh sb="20" eb="23">
      <t>リュウガクセイ</t>
    </rPh>
    <phoneticPr fontId="5"/>
  </si>
  <si>
    <t>C</t>
    <phoneticPr fontId="5"/>
  </si>
  <si>
    <t>　年次</t>
    <phoneticPr fontId="2"/>
  </si>
  <si>
    <t>D</t>
    <phoneticPr fontId="5"/>
  </si>
  <si>
    <t>F</t>
    <phoneticPr fontId="5"/>
  </si>
  <si>
    <t>－</t>
    <phoneticPr fontId="5"/>
  </si>
  <si>
    <t>日本語・日本事情科目</t>
    <rPh sb="0" eb="3">
      <t>ニホンゴ</t>
    </rPh>
    <rPh sb="4" eb="6">
      <t>ニホン</t>
    </rPh>
    <rPh sb="6" eb="8">
      <t>ジジョウ</t>
    </rPh>
    <rPh sb="8" eb="10">
      <t>カモク</t>
    </rPh>
    <phoneticPr fontId="5"/>
  </si>
  <si>
    <t>日本語</t>
    <rPh sb="0" eb="3">
      <t>ニホンゴ</t>
    </rPh>
    <phoneticPr fontId="5"/>
  </si>
  <si>
    <t>日本事情</t>
    <rPh sb="0" eb="2">
      <t>ニホン</t>
    </rPh>
    <rPh sb="2" eb="4">
      <t>ジジョウ</t>
    </rPh>
    <phoneticPr fontId="5"/>
  </si>
  <si>
    <t>(4)</t>
    <phoneticPr fontId="5"/>
  </si>
  <si>
    <t>※</t>
    <phoneticPr fontId="5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</si>
  <si>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5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</si>
  <si>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5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</si>
  <si>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5"/>
  </si>
  <si>
    <t>数値解析</t>
    <phoneticPr fontId="5"/>
  </si>
  <si>
    <t>初年次教育科目</t>
    <phoneticPr fontId="5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</si>
  <si>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5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</si>
  <si>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5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</si>
  <si>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5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</si>
  <si>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5"/>
  </si>
  <si>
    <t>（補足説明）</t>
    <rPh sb="1" eb="3">
      <t>ホソク</t>
    </rPh>
    <rPh sb="3" eb="5">
      <t>セツメイ</t>
    </rPh>
    <phoneticPr fontId="5"/>
  </si>
  <si>
    <t>STEP１</t>
  </si>
  <si>
    <t>STEP２</t>
  </si>
  <si>
    <t>③【専門教育科目】評価F科目の再履修での修得単位数</t>
    <phoneticPr fontId="5"/>
  </si>
  <si>
    <t>③【共通教育科目】評価F科目の再履修での修得単位数</t>
    <phoneticPr fontId="5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</si>
  <si>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5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</si>
  <si>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5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</si>
  <si>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5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</si>
  <si>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</si>
  <si>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</si>
  <si>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</si>
  <si>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</si>
  <si>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</si>
  <si>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</si>
  <si>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</si>
  <si>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</si>
  <si>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</si>
  <si>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</si>
  <si>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</si>
  <si>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</si>
  <si>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</si>
  <si>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 xml:space="preserve">  上記１～３の手順で入力する。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</si>
  <si>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</si>
  <si>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</si>
  <si>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5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</si>
  <si>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</si>
  <si>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5"/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</si>
  <si>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</si>
  <si>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</si>
  <si>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</si>
  <si>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5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</si>
  <si>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5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</si>
  <si>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</si>
  <si>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</si>
  <si>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</si>
  <si>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</si>
  <si>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</si>
  <si>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２．オレンジ枠に合計修得単位数を入力する。</t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</si>
  <si>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5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</si>
  <si>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5"/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</si>
  <si>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5"/>
  </si>
  <si>
    <t>　　を計算し、その値を入力する。</t>
  </si>
  <si>
    <t>　（評価とGPの関係：A=4,B=3,C=2,D=1,F=0,Pは</t>
    <rPh sb="2" eb="4">
      <t>ヒョウカ</t>
    </rPh>
    <rPh sb="8" eb="10">
      <t>カンケイ</t>
    </rPh>
    <phoneticPr fontId="5"/>
  </si>
  <si>
    <t>　　GPの該当外なので合計GP欄は空欄とする。）</t>
    <rPh sb="11" eb="13">
      <t>ゴウケイ</t>
    </rPh>
    <rPh sb="15" eb="16">
      <t>ラン</t>
    </rPh>
    <phoneticPr fontId="5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</si>
  <si>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5"/>
  </si>
  <si>
    <t>　　単位取得状況を把握する。</t>
    <rPh sb="6" eb="8">
      <t>ジョウキョウ</t>
    </rPh>
    <rPh sb="9" eb="11">
      <t>ハアク</t>
    </rPh>
    <phoneticPr fontId="5"/>
  </si>
  <si>
    <t>※期をまたがって開講される科目は、成績の出</t>
  </si>
  <si>
    <t>　された期に記入する。例えば通年の場合、後</t>
  </si>
  <si>
    <t>　期に記入する。</t>
  </si>
  <si>
    <t>　・P評価の単位数は、当該期①の欄に、</t>
  </si>
  <si>
    <t>　・F評価の単位数は、当該期②の欄に、</t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</si>
  <si>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5"/>
  </si>
  <si>
    <t>　　の科目は含まない。</t>
    <phoneticPr fontId="5"/>
  </si>
  <si>
    <t>※評価Fの科目を再履修して単位を修得した場合</t>
  </si>
  <si>
    <t>　の入力方法について</t>
  </si>
  <si>
    <t>　上記1～3の手順で入力する。</t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</si>
  <si>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5"/>
  </si>
  <si>
    <t>　やす。</t>
  </si>
  <si>
    <t>１．黄色枠に各科目(英語及び日本語の場合は修得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2" eb="13">
      <t>オヨ</t>
    </rPh>
    <rPh sb="14" eb="17">
      <t>ニホンゴ</t>
    </rPh>
    <rPh sb="18" eb="20">
      <t>バアイ</t>
    </rPh>
    <phoneticPr fontId="5"/>
  </si>
  <si>
    <t>　　した合計単位数)の修得単位数を記入する。</t>
    <phoneticPr fontId="5"/>
  </si>
  <si>
    <t>3年前期終了時</t>
    <rPh sb="1" eb="2">
      <t>ネン</t>
    </rPh>
    <rPh sb="2" eb="4">
      <t>ゼンキ</t>
    </rPh>
    <rPh sb="4" eb="7">
      <t>シュウリョウジ</t>
    </rPh>
    <phoneticPr fontId="5"/>
  </si>
  <si>
    <t>3年後期終了時</t>
    <rPh sb="1" eb="2">
      <t>ネン</t>
    </rPh>
    <rPh sb="2" eb="4">
      <t>コウキ</t>
    </rPh>
    <rPh sb="4" eb="7">
      <t>シュウリョウジ</t>
    </rPh>
    <phoneticPr fontId="5"/>
  </si>
  <si>
    <t>　　期③の欄に入力する。なお、②には再履修</t>
    <phoneticPr fontId="5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</si>
  <si>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5"/>
  </si>
  <si>
    <t>2021年度
前期</t>
    <rPh sb="4" eb="6">
      <t>ネンド</t>
    </rPh>
    <rPh sb="7" eb="9">
      <t>ゼンキ</t>
    </rPh>
    <phoneticPr fontId="5"/>
  </si>
  <si>
    <t>2021年度
後期</t>
    <rPh sb="4" eb="6">
      <t>ネンド</t>
    </rPh>
    <rPh sb="7" eb="9">
      <t>コウキ</t>
    </rPh>
    <phoneticPr fontId="5"/>
  </si>
  <si>
    <t>電気回路学及び演習</t>
    <rPh sb="5" eb="6">
      <t>オヨ</t>
    </rPh>
    <rPh sb="7" eb="9">
      <t>エンシュウ</t>
    </rPh>
    <phoneticPr fontId="23"/>
  </si>
  <si>
    <t>計算科学</t>
    <rPh sb="0" eb="2">
      <t>ケイサン</t>
    </rPh>
    <rPh sb="2" eb="4">
      <t>カガク</t>
    </rPh>
    <phoneticPr fontId="5"/>
  </si>
  <si>
    <t>選択科目A群</t>
    <phoneticPr fontId="5"/>
  </si>
  <si>
    <t>選択科目B群</t>
    <phoneticPr fontId="5"/>
  </si>
  <si>
    <t>　　科目それぞれの合計単位数を記入する。</t>
    <phoneticPr fontId="5"/>
  </si>
  <si>
    <t>　今期の分を上記1～3の手順で入力した後、</t>
    <rPh sb="1" eb="3">
      <t>コンキ</t>
    </rPh>
    <rPh sb="4" eb="5">
      <t>ブン</t>
    </rPh>
    <phoneticPr fontId="5"/>
  </si>
  <si>
    <t xml:space="preserve">  過去の評価（黄色枠）と合計GP（灰色枠）</t>
    <rPh sb="13" eb="15">
      <t>ゴウケイ</t>
    </rPh>
    <rPh sb="18" eb="19">
      <t>ハイ</t>
    </rPh>
    <rPh sb="19" eb="20">
      <t>イロ</t>
    </rPh>
    <rPh sb="20" eb="21">
      <t>ワク</t>
    </rPh>
    <phoneticPr fontId="5"/>
  </si>
  <si>
    <t>　を削除し、過去のオレンジ枠の合計修得単位数</t>
    <rPh sb="6" eb="8">
      <t>カコ</t>
    </rPh>
    <phoneticPr fontId="5"/>
  </si>
  <si>
    <t>　から今期再履修で修得した単位数を引いた値を</t>
    <rPh sb="3" eb="5">
      <t>コンキ</t>
    </rPh>
    <phoneticPr fontId="5"/>
  </si>
  <si>
    <t>　過去のオレンジ枠の合計修得単位数に再入力する。</t>
    <rPh sb="1" eb="3">
      <t>カコ</t>
    </rPh>
    <rPh sb="8" eb="9">
      <t>ワク</t>
    </rPh>
    <rPh sb="10" eb="12">
      <t>ゴウケイ</t>
    </rPh>
    <rPh sb="12" eb="14">
      <t>シュウトク</t>
    </rPh>
    <rPh sb="14" eb="17">
      <t>タンイスウ</t>
    </rPh>
    <rPh sb="18" eb="19">
      <t>サイ</t>
    </rPh>
    <phoneticPr fontId="5"/>
  </si>
  <si>
    <t>入学年度：平成30年度</t>
    <rPh sb="0" eb="2">
      <t>ニュウガク</t>
    </rPh>
    <rPh sb="2" eb="4">
      <t>ネンド</t>
    </rPh>
    <rPh sb="5" eb="7">
      <t>ヘイセイ</t>
    </rPh>
    <rPh sb="9" eb="10">
      <t>ネン</t>
    </rPh>
    <rPh sb="10" eb="11">
      <t>ド</t>
    </rPh>
    <phoneticPr fontId="5"/>
  </si>
  <si>
    <t>学科：情報生体システム工学科</t>
    <rPh sb="0" eb="2">
      <t>ガッカ</t>
    </rPh>
    <rPh sb="3" eb="5">
      <t>ジョウホウ</t>
    </rPh>
    <rPh sb="5" eb="7">
      <t>セイタイ</t>
    </rPh>
    <rPh sb="11" eb="14">
      <t>コウガッカ</t>
    </rPh>
    <phoneticPr fontId="5"/>
  </si>
  <si>
    <t>※既修得単位（D以上）の科目を再履修して単位を</t>
    <rPh sb="1" eb="4">
      <t>キシュウトク</t>
    </rPh>
    <rPh sb="4" eb="6">
      <t>タンイ</t>
    </rPh>
    <phoneticPr fontId="5"/>
  </si>
  <si>
    <t>　修得した場合の入力方法について</t>
    <phoneticPr fontId="5"/>
  </si>
  <si>
    <t>※既修得単位（D以上）の科目を再履修して単位を</t>
    <phoneticPr fontId="5"/>
  </si>
  <si>
    <t>　修得した場合の入力方法について</t>
    <phoneticPr fontId="5"/>
  </si>
  <si>
    <t>累積GPAの値を学業成績証明書と一致するかチェックする。</t>
    <rPh sb="6" eb="7">
      <t>アタイ</t>
    </rPh>
    <rPh sb="16" eb="18">
      <t>イッチ</t>
    </rPh>
    <phoneticPr fontId="5"/>
  </si>
  <si>
    <t>右下赤枠の「累積GPA」の値が、学業成績証明書に記載されて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</si>
</sst>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45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4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2" borderId="9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3" borderId="92" applyNumberFormat="0" applyFont="0" applyAlignment="0" applyProtection="0">
      <alignment vertical="center"/>
    </xf>
    <xf numFmtId="0" fontId="30" fillId="0" borderId="90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11" borderId="8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5" applyNumberFormat="0" applyFill="0" applyAlignment="0" applyProtection="0">
      <alignment vertical="center"/>
    </xf>
    <xf numFmtId="0" fontId="35" fillId="0" borderId="86" applyNumberFormat="0" applyFill="0" applyAlignment="0" applyProtection="0">
      <alignment vertical="center"/>
    </xf>
    <xf numFmtId="0" fontId="36" fillId="0" borderId="8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3" applyNumberFormat="0" applyFill="0" applyAlignment="0" applyProtection="0">
      <alignment vertical="center"/>
    </xf>
    <xf numFmtId="0" fontId="38" fillId="11" borderId="8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0" borderId="88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" fillId="0" borderId="0">
      <alignment vertical="center"/>
    </xf>
  </cellStyleXfs>
  <cellXfs count="48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Font="1" applyFill="1"/>
    <xf numFmtId="0" fontId="9" fillId="0" borderId="0" xfId="1" applyFont="1" applyFill="1"/>
    <xf numFmtId="0" fontId="9" fillId="0" borderId="0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6" fillId="0" borderId="10" xfId="1" applyFont="1" applyFill="1" applyBorder="1"/>
    <xf numFmtId="0" fontId="6" fillId="0" borderId="6" xfId="1" applyFont="1" applyFill="1" applyBorder="1"/>
    <xf numFmtId="0" fontId="6" fillId="0" borderId="1" xfId="1" applyFont="1" applyFill="1" applyBorder="1"/>
    <xf numFmtId="0" fontId="4" fillId="0" borderId="5" xfId="1" applyFont="1" applyFill="1" applyBorder="1"/>
    <xf numFmtId="0" fontId="12" fillId="0" borderId="0" xfId="1" applyFont="1" applyFill="1"/>
    <xf numFmtId="0" fontId="4" fillId="0" borderId="15" xfId="1" applyFont="1" applyFill="1" applyBorder="1"/>
    <xf numFmtId="0" fontId="8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4" fillId="0" borderId="22" xfId="0" applyFont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 wrapText="1"/>
    </xf>
    <xf numFmtId="0" fontId="14" fillId="3" borderId="37" xfId="0" applyFont="1" applyFill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textRotation="255" wrapText="1"/>
    </xf>
    <xf numFmtId="0" fontId="9" fillId="0" borderId="40" xfId="0" applyFont="1" applyFill="1" applyBorder="1" applyAlignment="1">
      <alignment vertical="center" textRotation="255" wrapText="1"/>
    </xf>
    <xf numFmtId="0" fontId="9" fillId="0" borderId="25" xfId="0" applyFont="1" applyFill="1" applyBorder="1" applyAlignment="1">
      <alignment vertical="center" textRotation="255" wrapText="1"/>
    </xf>
    <xf numFmtId="0" fontId="9" fillId="0" borderId="37" xfId="0" applyFont="1" applyFill="1" applyBorder="1" applyAlignment="1">
      <alignment vertical="center" textRotation="255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textRotation="255"/>
    </xf>
    <xf numFmtId="0" fontId="9" fillId="0" borderId="37" xfId="0" applyFont="1" applyFill="1" applyBorder="1" applyAlignment="1">
      <alignment vertical="center" textRotation="255"/>
    </xf>
    <xf numFmtId="0" fontId="9" fillId="0" borderId="50" xfId="0" applyFont="1" applyFill="1" applyBorder="1" applyAlignment="1">
      <alignment vertical="center" textRotation="255"/>
    </xf>
    <xf numFmtId="0" fontId="9" fillId="0" borderId="36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59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59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0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62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3" borderId="63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9" fillId="3" borderId="55" xfId="1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176" fontId="22" fillId="0" borderId="0" xfId="0" applyNumberFormat="1" applyFont="1" applyFill="1">
      <alignment vertical="center"/>
    </xf>
    <xf numFmtId="176" fontId="22" fillId="0" borderId="0" xfId="0" applyNumberFormat="1" applyFont="1" applyFill="1" applyBorder="1">
      <alignment vertical="center"/>
    </xf>
    <xf numFmtId="176" fontId="22" fillId="0" borderId="0" xfId="0" applyNumberFormat="1" applyFont="1">
      <alignment vertical="center"/>
    </xf>
    <xf numFmtId="0" fontId="8" fillId="0" borderId="0" xfId="1" applyFont="1" applyFill="1" applyBorder="1" applyAlignment="1">
      <alignment horizontal="center" vertical="center" textRotation="255"/>
    </xf>
    <xf numFmtId="176" fontId="22" fillId="0" borderId="5" xfId="0" applyNumberFormat="1" applyFont="1" applyFill="1" applyBorder="1">
      <alignment vertical="center"/>
    </xf>
    <xf numFmtId="176" fontId="22" fillId="0" borderId="17" xfId="0" applyNumberFormat="1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Fill="1">
      <alignment vertical="center"/>
    </xf>
    <xf numFmtId="0" fontId="24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59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36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10" fillId="6" borderId="0" xfId="0" applyFont="1" applyFill="1" applyBorder="1" applyAlignment="1">
      <alignment horizontal="center" vertical="center" wrapText="1"/>
    </xf>
    <xf numFmtId="176" fontId="22" fillId="0" borderId="32" xfId="0" applyNumberFormat="1" applyFont="1" applyFill="1" applyBorder="1">
      <alignment vertical="center"/>
    </xf>
    <xf numFmtId="0" fontId="9" fillId="0" borderId="57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textRotation="255"/>
    </xf>
    <xf numFmtId="0" fontId="9" fillId="0" borderId="74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25" fillId="0" borderId="0" xfId="2">
      <alignment vertical="center"/>
    </xf>
    <xf numFmtId="0" fontId="8" fillId="0" borderId="66" xfId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vertical="center" wrapText="1"/>
    </xf>
    <xf numFmtId="0" fontId="8" fillId="0" borderId="66" xfId="1" applyFont="1" applyFill="1" applyBorder="1" applyAlignment="1">
      <alignment vertical="center"/>
    </xf>
    <xf numFmtId="0" fontId="8" fillId="0" borderId="65" xfId="1" applyFont="1" applyFill="1" applyBorder="1" applyAlignment="1">
      <alignment vertical="center"/>
    </xf>
    <xf numFmtId="0" fontId="42" fillId="6" borderId="0" xfId="1" applyFont="1" applyFill="1"/>
    <xf numFmtId="0" fontId="9" fillId="0" borderId="116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distributed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distributed" vertical="center" wrapText="1"/>
    </xf>
    <xf numFmtId="0" fontId="9" fillId="0" borderId="117" xfId="2" applyFont="1" applyFill="1" applyBorder="1" applyAlignment="1">
      <alignment horizontal="center" vertical="center" wrapText="1"/>
    </xf>
    <xf numFmtId="0" fontId="9" fillId="0" borderId="119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distributed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distributed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distributed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distributed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21" fillId="0" borderId="66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distributed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distributed" vertical="center" wrapText="1"/>
    </xf>
    <xf numFmtId="0" fontId="9" fillId="0" borderId="9" xfId="2" applyFont="1" applyFill="1" applyBorder="1" applyAlignment="1">
      <alignment horizontal="distributed" vertical="center" wrapText="1"/>
    </xf>
    <xf numFmtId="0" fontId="9" fillId="0" borderId="122" xfId="2" applyFont="1" applyFill="1" applyBorder="1" applyAlignment="1">
      <alignment horizontal="center" vertical="center" wrapText="1"/>
    </xf>
    <xf numFmtId="0" fontId="9" fillId="0" borderId="122" xfId="2" applyFont="1" applyFill="1" applyBorder="1" applyAlignment="1">
      <alignment horizontal="distributed" vertical="center" wrapText="1"/>
    </xf>
    <xf numFmtId="0" fontId="2" fillId="0" borderId="5" xfId="2" applyFont="1" applyFill="1" applyBorder="1">
      <alignment vertical="center"/>
    </xf>
    <xf numFmtId="0" fontId="11" fillId="0" borderId="5" xfId="2" applyFont="1" applyFill="1" applyBorder="1" applyAlignment="1">
      <alignment horizontal="distributed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distributed" vertical="center" wrapText="1"/>
    </xf>
    <xf numFmtId="0" fontId="9" fillId="0" borderId="6" xfId="2" applyFont="1" applyFill="1" applyBorder="1" applyAlignment="1">
      <alignment horizontal="distributed" vertical="center" wrapText="1"/>
    </xf>
    <xf numFmtId="0" fontId="9" fillId="0" borderId="16" xfId="2" applyFont="1" applyFill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distributed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distributed" vertical="center" wrapText="1"/>
    </xf>
    <xf numFmtId="0" fontId="9" fillId="0" borderId="78" xfId="2" applyFont="1" applyFill="1" applyBorder="1" applyAlignment="1">
      <alignment horizontal="center" vertical="center" wrapText="1"/>
    </xf>
    <xf numFmtId="0" fontId="9" fillId="0" borderId="82" xfId="2" applyFont="1" applyFill="1" applyBorder="1" applyAlignment="1">
      <alignment horizontal="center" vertical="center" wrapText="1"/>
    </xf>
    <xf numFmtId="0" fontId="9" fillId="0" borderId="123" xfId="2" applyFont="1" applyFill="1" applyBorder="1" applyAlignment="1">
      <alignment horizontal="center" vertical="center" wrapText="1"/>
    </xf>
    <xf numFmtId="0" fontId="9" fillId="0" borderId="83" xfId="2" applyFont="1" applyFill="1" applyBorder="1" applyAlignment="1">
      <alignment horizontal="center" vertical="center" wrapText="1"/>
    </xf>
    <xf numFmtId="0" fontId="9" fillId="0" borderId="80" xfId="2" applyFont="1" applyFill="1" applyBorder="1" applyAlignment="1">
      <alignment horizontal="center" vertical="center" wrapText="1"/>
    </xf>
    <xf numFmtId="0" fontId="9" fillId="0" borderId="81" xfId="2" applyFont="1" applyFill="1" applyBorder="1" applyAlignment="1">
      <alignment horizontal="center" vertical="center" wrapText="1"/>
    </xf>
    <xf numFmtId="0" fontId="9" fillId="0" borderId="59" xfId="2" applyFont="1" applyFill="1" applyBorder="1" applyAlignment="1">
      <alignment horizontal="center" vertical="center" wrapText="1"/>
    </xf>
    <xf numFmtId="0" fontId="9" fillId="0" borderId="79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44" fillId="0" borderId="0" xfId="2" applyFont="1">
      <alignment vertical="center"/>
    </xf>
    <xf numFmtId="0" fontId="45" fillId="0" borderId="0" xfId="2" applyFont="1">
      <alignment vertical="center"/>
    </xf>
    <xf numFmtId="0" fontId="46" fillId="0" borderId="0" xfId="2" applyFont="1">
      <alignment vertical="center"/>
    </xf>
    <xf numFmtId="0" fontId="14" fillId="0" borderId="0" xfId="2" applyFont="1">
      <alignment vertical="center"/>
    </xf>
    <xf numFmtId="0" fontId="47" fillId="0" borderId="0" xfId="2" applyFont="1">
      <alignment vertical="center"/>
    </xf>
    <xf numFmtId="0" fontId="14" fillId="0" borderId="0" xfId="2" applyFont="1" applyBorder="1">
      <alignment vertical="center"/>
    </xf>
    <xf numFmtId="0" fontId="48" fillId="0" borderId="0" xfId="2" applyFont="1" applyBorder="1">
      <alignment vertical="center"/>
    </xf>
    <xf numFmtId="0" fontId="14" fillId="0" borderId="77" xfId="2" applyFont="1" applyBorder="1" applyAlignment="1">
      <alignment horizontal="right" vertical="center"/>
    </xf>
    <xf numFmtId="0" fontId="49" fillId="0" borderId="77" xfId="2" applyFont="1" applyBorder="1" applyAlignment="1">
      <alignment vertical="center"/>
    </xf>
    <xf numFmtId="0" fontId="14" fillId="0" borderId="77" xfId="2" applyFont="1" applyBorder="1" applyAlignment="1">
      <alignment horizontal="center" vertical="center"/>
    </xf>
    <xf numFmtId="0" fontId="14" fillId="0" borderId="0" xfId="2" applyFont="1" applyFill="1" applyBorder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5" xfId="2" applyFont="1" applyBorder="1">
      <alignment vertical="center"/>
    </xf>
    <xf numFmtId="0" fontId="47" fillId="0" borderId="0" xfId="2" applyFont="1" applyBorder="1">
      <alignment vertical="center"/>
    </xf>
    <xf numFmtId="0" fontId="47" fillId="0" borderId="77" xfId="2" applyFont="1" applyBorder="1">
      <alignment vertical="center"/>
    </xf>
    <xf numFmtId="0" fontId="47" fillId="0" borderId="77" xfId="2" applyFont="1" applyBorder="1" applyAlignment="1">
      <alignment horizontal="center" vertical="center"/>
    </xf>
    <xf numFmtId="0" fontId="47" fillId="0" borderId="77" xfId="2" applyFont="1" applyBorder="1" applyAlignment="1">
      <alignment horizontal="right" vertical="center"/>
    </xf>
    <xf numFmtId="0" fontId="50" fillId="0" borderId="0" xfId="2" applyFont="1">
      <alignment vertical="center"/>
    </xf>
    <xf numFmtId="0" fontId="51" fillId="0" borderId="0" xfId="2" applyFont="1" applyBorder="1">
      <alignment vertical="center"/>
    </xf>
    <xf numFmtId="0" fontId="47" fillId="0" borderId="0" xfId="2" applyFont="1" applyBorder="1" applyAlignment="1">
      <alignment horizontal="center" vertical="center"/>
    </xf>
    <xf numFmtId="0" fontId="47" fillId="0" borderId="0" xfId="2" applyFont="1" applyFill="1" applyBorder="1">
      <alignment vertical="center"/>
    </xf>
    <xf numFmtId="0" fontId="7" fillId="0" borderId="22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horizontal="center" vertical="center" textRotation="255"/>
    </xf>
    <xf numFmtId="0" fontId="52" fillId="0" borderId="0" xfId="0" applyFont="1" applyFill="1">
      <alignment vertical="center"/>
    </xf>
    <xf numFmtId="0" fontId="53" fillId="0" borderId="0" xfId="0" applyFont="1" applyFill="1" applyAlignment="1" applyProtection="1">
      <alignment vertical="center" wrapText="1"/>
      <protection locked="0"/>
    </xf>
    <xf numFmtId="0" fontId="9" fillId="38" borderId="21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 applyProtection="1">
      <alignment horizontal="center" vertical="center" wrapText="1"/>
      <protection locked="0"/>
    </xf>
    <xf numFmtId="0" fontId="10" fillId="6" borderId="5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76" xfId="0" applyFont="1" applyFill="1" applyBorder="1" applyAlignment="1">
      <alignment vertical="center" wrapText="1"/>
    </xf>
    <xf numFmtId="0" fontId="9" fillId="3" borderId="43" xfId="0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21" fillId="5" borderId="4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4" fillId="0" borderId="5" xfId="44" applyFont="1" applyBorder="1" applyAlignment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9" fillId="0" borderId="129" xfId="2" applyFont="1" applyFill="1" applyBorder="1" applyAlignment="1">
      <alignment horizontal="center" vertical="center" wrapText="1"/>
    </xf>
    <xf numFmtId="0" fontId="9" fillId="0" borderId="129" xfId="2" applyFont="1" applyFill="1" applyBorder="1" applyAlignment="1">
      <alignment horizontal="distributed" vertical="center" wrapText="1"/>
    </xf>
    <xf numFmtId="0" fontId="9" fillId="0" borderId="128" xfId="2" applyFont="1" applyFill="1" applyBorder="1" applyAlignment="1">
      <alignment horizontal="center" vertical="center" wrapText="1"/>
    </xf>
    <xf numFmtId="0" fontId="4" fillId="0" borderId="12" xfId="1" applyFont="1" applyFill="1" applyBorder="1"/>
    <xf numFmtId="0" fontId="9" fillId="0" borderId="130" xfId="2" applyFont="1" applyFill="1" applyBorder="1" applyAlignment="1">
      <alignment horizontal="distributed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textRotation="255" wrapText="1"/>
    </xf>
    <xf numFmtId="0" fontId="9" fillId="0" borderId="43" xfId="0" applyFont="1" applyFill="1" applyBorder="1" applyAlignment="1">
      <alignment vertical="center" textRotation="255" wrapText="1"/>
    </xf>
    <xf numFmtId="0" fontId="9" fillId="0" borderId="44" xfId="0" applyFont="1" applyFill="1" applyBorder="1" applyAlignment="1">
      <alignment vertical="center" textRotation="255" wrapText="1"/>
    </xf>
    <xf numFmtId="0" fontId="19" fillId="0" borderId="13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0" fillId="0" borderId="0" xfId="0">
      <alignment vertical="center"/>
    </xf>
    <xf numFmtId="0" fontId="21" fillId="5" borderId="2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7" fillId="0" borderId="0" xfId="0" applyFont="1" applyAlignment="1" applyProtection="1"/>
    <xf numFmtId="0" fontId="9" fillId="4" borderId="35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6" fontId="22" fillId="0" borderId="11" xfId="0" applyNumberFormat="1" applyFont="1" applyFill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47" xfId="0" applyFont="1" applyFill="1" applyBorder="1">
      <alignment vertical="center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13" fillId="0" borderId="4" xfId="2" applyFont="1" applyFill="1" applyBorder="1" applyAlignment="1">
      <alignment horizontal="distributed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distributed" vertical="center" wrapText="1"/>
    </xf>
    <xf numFmtId="0" fontId="9" fillId="0" borderId="77" xfId="2" applyFont="1" applyFill="1" applyBorder="1" applyAlignment="1">
      <alignment horizontal="center" vertical="center" wrapText="1"/>
    </xf>
    <xf numFmtId="0" fontId="9" fillId="0" borderId="60" xfId="2" applyFont="1" applyFill="1" applyBorder="1" applyAlignment="1">
      <alignment horizontal="center" vertical="center" wrapText="1"/>
    </xf>
    <xf numFmtId="0" fontId="9" fillId="0" borderId="75" xfId="2" applyFont="1" applyFill="1" applyBorder="1" applyAlignment="1">
      <alignment horizontal="center" vertical="center" wrapText="1"/>
    </xf>
    <xf numFmtId="0" fontId="9" fillId="0" borderId="134" xfId="2" applyFont="1" applyFill="1" applyBorder="1" applyAlignment="1">
      <alignment horizontal="center" vertical="center" wrapText="1"/>
    </xf>
    <xf numFmtId="0" fontId="4" fillId="0" borderId="135" xfId="1" applyFont="1" applyFill="1" applyBorder="1"/>
    <xf numFmtId="0" fontId="9" fillId="0" borderId="137" xfId="2" applyFont="1" applyFill="1" applyBorder="1" applyAlignment="1">
      <alignment horizontal="center" vertical="center" wrapText="1"/>
    </xf>
    <xf numFmtId="0" fontId="9" fillId="0" borderId="138" xfId="2" applyFont="1" applyFill="1" applyBorder="1" applyAlignment="1">
      <alignment horizontal="center" vertical="center" wrapText="1"/>
    </xf>
    <xf numFmtId="0" fontId="9" fillId="0" borderId="139" xfId="2" applyFont="1" applyFill="1" applyBorder="1" applyAlignment="1">
      <alignment horizontal="center" vertical="center" wrapText="1"/>
    </xf>
    <xf numFmtId="0" fontId="9" fillId="39" borderId="27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vertical="center" wrapText="1"/>
    </xf>
    <xf numFmtId="0" fontId="14" fillId="3" borderId="35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9" fillId="40" borderId="27" xfId="0" applyFont="1" applyFill="1" applyBorder="1" applyAlignment="1" applyProtection="1">
      <alignment horizontal="center" vertical="center" wrapText="1"/>
    </xf>
    <xf numFmtId="0" fontId="9" fillId="40" borderId="35" xfId="0" applyFont="1" applyFill="1" applyBorder="1" applyAlignment="1" applyProtection="1">
      <alignment horizontal="center" vertical="center" wrapText="1"/>
    </xf>
    <xf numFmtId="0" fontId="9" fillId="40" borderId="27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9" fillId="40" borderId="18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45" fillId="0" borderId="0" xfId="44" applyFont="1">
      <alignment vertical="center"/>
    </xf>
    <xf numFmtId="0" fontId="14" fillId="0" borderId="5" xfId="2" applyFont="1" applyBorder="1" applyAlignment="1">
      <alignment vertical="center" wrapText="1"/>
    </xf>
    <xf numFmtId="0" fontId="47" fillId="0" borderId="77" xfId="2" applyFont="1" applyBorder="1" applyAlignment="1">
      <alignment vertical="center"/>
    </xf>
    <xf numFmtId="0" fontId="47" fillId="0" borderId="77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74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47" fillId="0" borderId="0" xfId="2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8" fillId="0" borderId="94" xfId="1" applyFont="1" applyFill="1" applyBorder="1" applyAlignment="1">
      <alignment horizontal="center" vertical="center"/>
    </xf>
    <xf numFmtId="0" fontId="18" fillId="0" borderId="95" xfId="1" applyFont="1" applyFill="1" applyBorder="1" applyAlignment="1">
      <alignment horizontal="center" vertical="center"/>
    </xf>
    <xf numFmtId="0" fontId="18" fillId="0" borderId="96" xfId="1" applyFont="1" applyFill="1" applyBorder="1" applyAlignment="1">
      <alignment horizontal="center" vertical="center"/>
    </xf>
    <xf numFmtId="0" fontId="18" fillId="0" borderId="97" xfId="1" applyFont="1" applyFill="1" applyBorder="1" applyAlignment="1">
      <alignment horizontal="center" vertical="center"/>
    </xf>
    <xf numFmtId="0" fontId="18" fillId="0" borderId="98" xfId="1" applyFont="1" applyFill="1" applyBorder="1" applyAlignment="1">
      <alignment horizontal="center" vertical="center"/>
    </xf>
    <xf numFmtId="0" fontId="18" fillId="0" borderId="99" xfId="1" applyFont="1" applyFill="1" applyBorder="1" applyAlignment="1">
      <alignment horizontal="center" vertical="center"/>
    </xf>
    <xf numFmtId="0" fontId="18" fillId="0" borderId="100" xfId="1" applyFont="1" applyFill="1" applyBorder="1" applyAlignment="1">
      <alignment horizontal="center" vertical="center"/>
    </xf>
    <xf numFmtId="0" fontId="18" fillId="0" borderId="101" xfId="1" applyFont="1" applyFill="1" applyBorder="1" applyAlignment="1">
      <alignment horizontal="center" vertical="center"/>
    </xf>
    <xf numFmtId="0" fontId="18" fillId="0" borderId="102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textRotation="255" wrapText="1"/>
    </xf>
    <xf numFmtId="0" fontId="9" fillId="0" borderId="43" xfId="0" applyFont="1" applyFill="1" applyBorder="1" applyAlignment="1">
      <alignment horizontal="center" vertical="center" textRotation="255" wrapText="1"/>
    </xf>
    <xf numFmtId="0" fontId="9" fillId="0" borderId="44" xfId="0" applyFont="1" applyFill="1" applyBorder="1" applyAlignment="1">
      <alignment horizontal="center" vertical="center" textRotation="255" wrapText="1"/>
    </xf>
    <xf numFmtId="0" fontId="9" fillId="0" borderId="39" xfId="0" applyFont="1" applyFill="1" applyBorder="1" applyAlignment="1">
      <alignment horizontal="center" vertical="center" textRotation="255" wrapText="1"/>
    </xf>
    <xf numFmtId="0" fontId="9" fillId="0" borderId="45" xfId="0" applyFont="1" applyFill="1" applyBorder="1" applyAlignment="1">
      <alignment horizontal="center" vertical="center" textRotation="255" wrapText="1"/>
    </xf>
    <xf numFmtId="0" fontId="9" fillId="0" borderId="46" xfId="0" applyFont="1" applyFill="1" applyBorder="1" applyAlignment="1">
      <alignment horizontal="center" vertical="center" textRotation="255" wrapText="1"/>
    </xf>
    <xf numFmtId="0" fontId="9" fillId="0" borderId="40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8" fillId="0" borderId="103" xfId="1" applyFont="1" applyFill="1" applyBorder="1" applyAlignment="1">
      <alignment horizontal="center" vertical="center" textRotation="255"/>
    </xf>
    <xf numFmtId="0" fontId="8" fillId="0" borderId="104" xfId="1" applyFont="1" applyFill="1" applyBorder="1" applyAlignment="1">
      <alignment horizontal="center" vertical="center" textRotation="255"/>
    </xf>
    <xf numFmtId="0" fontId="8" fillId="0" borderId="48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0" fontId="8" fillId="0" borderId="77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24" xfId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 wrapText="1"/>
    </xf>
    <xf numFmtId="0" fontId="8" fillId="0" borderId="125" xfId="1" applyFont="1" applyFill="1" applyBorder="1" applyAlignment="1">
      <alignment horizontal="center" vertical="center" wrapText="1"/>
    </xf>
    <xf numFmtId="0" fontId="43" fillId="0" borderId="126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 wrapText="1"/>
    </xf>
    <xf numFmtId="0" fontId="43" fillId="0" borderId="54" xfId="1" applyFont="1" applyFill="1" applyBorder="1" applyAlignment="1">
      <alignment horizontal="center" vertical="center" wrapText="1"/>
    </xf>
    <xf numFmtId="0" fontId="43" fillId="0" borderId="127" xfId="1" applyFont="1" applyFill="1" applyBorder="1" applyAlignment="1">
      <alignment horizontal="center" vertical="center" wrapText="1"/>
    </xf>
    <xf numFmtId="0" fontId="43" fillId="0" borderId="49" xfId="1" applyFont="1" applyFill="1" applyBorder="1" applyAlignment="1">
      <alignment horizontal="center" vertical="center" wrapText="1"/>
    </xf>
    <xf numFmtId="0" fontId="43" fillId="0" borderId="51" xfId="1" applyFont="1" applyFill="1" applyBorder="1" applyAlignment="1">
      <alignment horizontal="center" vertical="center" wrapText="1"/>
    </xf>
    <xf numFmtId="0" fontId="8" fillId="0" borderId="84" xfId="1" applyFont="1" applyFill="1" applyBorder="1" applyAlignment="1">
      <alignment horizontal="center" vertical="center" textRotation="255"/>
    </xf>
    <xf numFmtId="0" fontId="8" fillId="0" borderId="67" xfId="1" applyFont="1" applyFill="1" applyBorder="1" applyAlignment="1">
      <alignment horizontal="center" vertical="center" wrapText="1"/>
    </xf>
    <xf numFmtId="0" fontId="8" fillId="0" borderId="69" xfId="1" applyFont="1" applyFill="1" applyBorder="1" applyAlignment="1">
      <alignment horizontal="center" vertical="center" wrapText="1"/>
    </xf>
    <xf numFmtId="0" fontId="8" fillId="0" borderId="72" xfId="1" applyFont="1" applyFill="1" applyBorder="1" applyAlignment="1">
      <alignment horizontal="center" vertical="center" wrapText="1"/>
    </xf>
    <xf numFmtId="0" fontId="8" fillId="0" borderId="74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73" xfId="1" applyFont="1" applyFill="1" applyBorder="1" applyAlignment="1">
      <alignment horizontal="center" vertical="center" wrapText="1"/>
    </xf>
    <xf numFmtId="0" fontId="8" fillId="0" borderId="106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64" xfId="1" applyFont="1" applyFill="1" applyBorder="1" applyAlignment="1">
      <alignment horizontal="center" vertical="center"/>
    </xf>
    <xf numFmtId="0" fontId="8" fillId="0" borderId="66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vertical="center"/>
    </xf>
    <xf numFmtId="0" fontId="23" fillId="6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64" xfId="1" applyFont="1" applyFill="1" applyBorder="1" applyAlignment="1">
      <alignment horizontal="left" vertical="center"/>
    </xf>
    <xf numFmtId="0" fontId="7" fillId="0" borderId="66" xfId="1" applyFont="1" applyFill="1" applyBorder="1" applyAlignment="1">
      <alignment horizontal="left" vertical="center"/>
    </xf>
    <xf numFmtId="0" fontId="8" fillId="0" borderId="58" xfId="1" applyFont="1" applyFill="1" applyBorder="1" applyAlignment="1">
      <alignment horizontal="center" vertical="center" textRotation="255"/>
    </xf>
    <xf numFmtId="0" fontId="8" fillId="0" borderId="60" xfId="1" applyFont="1" applyFill="1" applyBorder="1" applyAlignment="1">
      <alignment horizontal="center" vertical="center" textRotation="255"/>
    </xf>
    <xf numFmtId="0" fontId="8" fillId="0" borderId="32" xfId="1" applyFont="1" applyFill="1" applyBorder="1" applyAlignment="1">
      <alignment horizontal="center" vertical="center" textRotation="255"/>
    </xf>
    <xf numFmtId="0" fontId="8" fillId="0" borderId="5" xfId="1" applyFont="1" applyFill="1" applyBorder="1" applyAlignment="1">
      <alignment horizontal="center" vertical="center" textRotation="255"/>
    </xf>
    <xf numFmtId="0" fontId="11" fillId="0" borderId="58" xfId="1" applyFont="1" applyFill="1" applyBorder="1" applyAlignment="1">
      <alignment horizontal="center" vertical="center" textRotation="255"/>
    </xf>
    <xf numFmtId="0" fontId="11" fillId="0" borderId="62" xfId="1" applyFont="1" applyFill="1" applyBorder="1" applyAlignment="1">
      <alignment horizontal="center" vertical="center" textRotation="255"/>
    </xf>
    <xf numFmtId="0" fontId="11" fillId="0" borderId="60" xfId="1" applyFont="1" applyFill="1" applyBorder="1" applyAlignment="1">
      <alignment horizontal="center" vertical="center" textRotation="255"/>
    </xf>
    <xf numFmtId="0" fontId="11" fillId="0" borderId="61" xfId="1" applyFont="1" applyFill="1" applyBorder="1" applyAlignment="1">
      <alignment horizontal="center" vertical="center" textRotation="255"/>
    </xf>
    <xf numFmtId="0" fontId="11" fillId="0" borderId="32" xfId="1" applyFont="1" applyFill="1" applyBorder="1" applyAlignment="1">
      <alignment horizontal="center" vertical="center" textRotation="255"/>
    </xf>
    <xf numFmtId="0" fontId="11" fillId="0" borderId="12" xfId="1" applyFont="1" applyFill="1" applyBorder="1" applyAlignment="1">
      <alignment horizontal="center" vertical="center" textRotation="255"/>
    </xf>
    <xf numFmtId="0" fontId="11" fillId="0" borderId="5" xfId="1" applyFont="1" applyFill="1" applyBorder="1" applyAlignment="1">
      <alignment horizontal="center" vertical="center" textRotation="255"/>
    </xf>
    <xf numFmtId="0" fontId="11" fillId="0" borderId="11" xfId="1" applyFont="1" applyFill="1" applyBorder="1" applyAlignment="1">
      <alignment horizontal="center" vertical="center" textRotation="255"/>
    </xf>
    <xf numFmtId="0" fontId="11" fillId="0" borderId="62" xfId="0" applyFont="1" applyFill="1" applyBorder="1" applyAlignment="1">
      <alignment horizontal="center" vertical="center" textRotation="255"/>
    </xf>
    <xf numFmtId="0" fontId="8" fillId="0" borderId="121" xfId="1" applyFont="1" applyFill="1" applyBorder="1" applyAlignment="1">
      <alignment horizontal="center" vertical="center" textRotation="255"/>
    </xf>
    <xf numFmtId="0" fontId="8" fillId="0" borderId="115" xfId="1" applyFont="1" applyFill="1" applyBorder="1" applyAlignment="1">
      <alignment horizontal="center" vertical="center" textRotation="255"/>
    </xf>
    <xf numFmtId="0" fontId="8" fillId="0" borderId="120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49" xfId="1" applyFont="1" applyFill="1" applyBorder="1" applyAlignment="1">
      <alignment horizontal="center" vertical="center" textRotation="255"/>
    </xf>
    <xf numFmtId="0" fontId="16" fillId="0" borderId="49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6" fillId="0" borderId="107" xfId="1" applyFont="1" applyFill="1" applyBorder="1" applyAlignment="1">
      <alignment horizontal="center" vertical="center" textRotation="255"/>
    </xf>
    <xf numFmtId="0" fontId="6" fillId="0" borderId="108" xfId="1" applyFont="1" applyFill="1" applyBorder="1" applyAlignment="1">
      <alignment horizontal="center" vertical="center" textRotation="255"/>
    </xf>
    <xf numFmtId="0" fontId="6" fillId="0" borderId="109" xfId="1" applyFont="1" applyFill="1" applyBorder="1" applyAlignment="1">
      <alignment horizontal="center" vertical="center" textRotation="255"/>
    </xf>
    <xf numFmtId="0" fontId="6" fillId="0" borderId="11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111" xfId="1" applyFont="1" applyFill="1" applyBorder="1" applyAlignment="1">
      <alignment horizontal="center" vertical="center" textRotation="255"/>
    </xf>
    <xf numFmtId="0" fontId="6" fillId="0" borderId="112" xfId="1" applyFont="1" applyFill="1" applyBorder="1" applyAlignment="1">
      <alignment horizontal="center" vertical="center" textRotation="255"/>
    </xf>
    <xf numFmtId="0" fontId="6" fillId="0" borderId="113" xfId="1" applyFont="1" applyFill="1" applyBorder="1" applyAlignment="1">
      <alignment horizontal="center" vertical="center" textRotation="255"/>
    </xf>
    <xf numFmtId="0" fontId="6" fillId="0" borderId="114" xfId="1" applyFont="1" applyFill="1" applyBorder="1" applyAlignment="1">
      <alignment horizontal="center" vertical="center" textRotation="255"/>
    </xf>
    <xf numFmtId="0" fontId="43" fillId="0" borderId="115" xfId="1" applyFont="1" applyFill="1" applyBorder="1" applyAlignment="1">
      <alignment horizontal="center" vertical="center" textRotation="255"/>
    </xf>
    <xf numFmtId="0" fontId="43" fillId="0" borderId="108" xfId="1" applyFont="1" applyFill="1" applyBorder="1" applyAlignment="1">
      <alignment horizontal="center" vertical="center" textRotation="255"/>
    </xf>
    <xf numFmtId="0" fontId="43" fillId="0" borderId="109" xfId="1" applyFont="1" applyFill="1" applyBorder="1" applyAlignment="1">
      <alignment horizontal="center" vertical="center" textRotation="255"/>
    </xf>
    <xf numFmtId="0" fontId="43" fillId="0" borderId="0" xfId="1" applyFont="1" applyFill="1" applyBorder="1" applyAlignment="1">
      <alignment horizontal="center" vertical="center" textRotation="255"/>
    </xf>
    <xf numFmtId="0" fontId="43" fillId="0" borderId="111" xfId="1" applyFont="1" applyFill="1" applyBorder="1" applyAlignment="1">
      <alignment horizontal="center" vertical="center" textRotation="255"/>
    </xf>
    <xf numFmtId="0" fontId="43" fillId="0" borderId="49" xfId="1" applyFont="1" applyFill="1" applyBorder="1" applyAlignment="1">
      <alignment horizontal="center" vertical="center" textRotation="255"/>
    </xf>
    <xf numFmtId="0" fontId="43" fillId="0" borderId="118" xfId="1" applyFont="1" applyFill="1" applyBorder="1" applyAlignment="1">
      <alignment horizontal="center" vertical="center" textRotation="255"/>
    </xf>
    <xf numFmtId="0" fontId="11" fillId="0" borderId="41" xfId="1" applyFont="1" applyFill="1" applyBorder="1" applyAlignment="1">
      <alignment horizontal="center" vertical="center" textRotation="255"/>
    </xf>
    <xf numFmtId="0" fontId="11" fillId="0" borderId="43" xfId="1" applyFont="1" applyFill="1" applyBorder="1" applyAlignment="1">
      <alignment horizontal="center" vertical="center" textRotation="255"/>
    </xf>
    <xf numFmtId="0" fontId="8" fillId="0" borderId="65" xfId="1" applyFont="1" applyFill="1" applyBorder="1" applyAlignment="1">
      <alignment horizontal="center" vertical="center"/>
    </xf>
    <xf numFmtId="0" fontId="43" fillId="0" borderId="42" xfId="1" applyFont="1" applyFill="1" applyBorder="1" applyAlignment="1">
      <alignment horizontal="center" vertical="center" textRotation="255"/>
    </xf>
    <xf numFmtId="0" fontId="43" fillId="0" borderId="48" xfId="1" applyFont="1" applyFill="1" applyBorder="1" applyAlignment="1">
      <alignment horizontal="center" vertical="center" textRotation="255"/>
    </xf>
    <xf numFmtId="0" fontId="43" fillId="0" borderId="25" xfId="1" applyFont="1" applyFill="1" applyBorder="1" applyAlignment="1">
      <alignment horizontal="center" vertical="center" textRotation="255"/>
    </xf>
    <xf numFmtId="0" fontId="43" fillId="0" borderId="50" xfId="1" applyFont="1" applyFill="1" applyBorder="1" applyAlignment="1">
      <alignment horizontal="center" vertical="center" textRotation="255"/>
    </xf>
    <xf numFmtId="0" fontId="11" fillId="0" borderId="41" xfId="0" applyFont="1" applyFill="1" applyBorder="1" applyAlignment="1">
      <alignment horizontal="center" vertical="center" textRotation="255"/>
    </xf>
    <xf numFmtId="0" fontId="11" fillId="0" borderId="43" xfId="0" applyFont="1" applyFill="1" applyBorder="1" applyAlignment="1">
      <alignment horizontal="center" vertical="center" textRotation="255"/>
    </xf>
    <xf numFmtId="0" fontId="11" fillId="0" borderId="44" xfId="0" applyFont="1" applyFill="1" applyBorder="1" applyAlignment="1">
      <alignment horizontal="center" vertical="center" textRotation="255"/>
    </xf>
    <xf numFmtId="0" fontId="43" fillId="0" borderId="42" xfId="2" applyFont="1" applyFill="1" applyBorder="1" applyAlignment="1">
      <alignment horizontal="center" vertical="center" textRotation="255"/>
    </xf>
    <xf numFmtId="0" fontId="43" fillId="0" borderId="136" xfId="2" applyFont="1" applyFill="1" applyBorder="1" applyAlignment="1">
      <alignment horizontal="center" vertical="center" textRotation="255"/>
    </xf>
    <xf numFmtId="0" fontId="43" fillId="0" borderId="25" xfId="2" applyFont="1" applyFill="1" applyBorder="1" applyAlignment="1">
      <alignment horizontal="center" vertical="center" textRotation="255"/>
    </xf>
    <xf numFmtId="0" fontId="43" fillId="0" borderId="111" xfId="2" applyFont="1" applyFill="1" applyBorder="1" applyAlignment="1">
      <alignment horizontal="center" vertical="center" textRotation="255"/>
    </xf>
    <xf numFmtId="0" fontId="43" fillId="0" borderId="50" xfId="2" applyFont="1" applyFill="1" applyBorder="1" applyAlignment="1">
      <alignment horizontal="center" vertical="center" textRotation="255"/>
    </xf>
    <xf numFmtId="0" fontId="43" fillId="0" borderId="118" xfId="2" applyFont="1" applyFill="1" applyBorder="1" applyAlignment="1">
      <alignment horizontal="center" vertical="center" textRotation="255"/>
    </xf>
    <xf numFmtId="0" fontId="19" fillId="0" borderId="131" xfId="0" applyFont="1" applyFill="1" applyBorder="1" applyAlignment="1">
      <alignment horizontal="center" vertical="center" wrapText="1"/>
    </xf>
    <xf numFmtId="0" fontId="19" fillId="0" borderId="132" xfId="0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2"/>
    <cellStyle name="標準 2 2" xfId="44"/>
    <cellStyle name="標準 2 3" xfId="45"/>
    <cellStyle name="標準_教育目標jabee" xfId="1"/>
    <cellStyle name="良い 2" xfId="43"/>
  </cellStyles>
  <dxfs count="0"/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4-4376-A4E4-96287DC7F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70912"/>
        <c:axId val="948772544"/>
      </c:barChart>
      <c:catAx>
        <c:axId val="9487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72544"/>
        <c:crosses val="autoZero"/>
        <c:auto val="1"/>
        <c:lblAlgn val="ctr"/>
        <c:lblOffset val="100"/>
        <c:noMultiLvlLbl val="0"/>
      </c:catAx>
      <c:valAx>
        <c:axId val="948772544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7091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選択科目</a:t>
            </a:r>
            <a:r>
              <a:rPr lang="en-US" altLang="ja-JP"/>
              <a:t>A</a:t>
            </a:r>
            <a:r>
              <a:rPr lang="ja-JP" altLang="en-US"/>
              <a:t>群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累積グラフ!$B$104:$B$111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累積グラフ!$D$104:$D$111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B-4ED1-93D7-E214CB5FD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74720"/>
        <c:axId val="948776896"/>
      </c:barChart>
      <c:catAx>
        <c:axId val="9487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76896"/>
        <c:crosses val="autoZero"/>
        <c:auto val="1"/>
        <c:lblAlgn val="ctr"/>
        <c:lblOffset val="100"/>
        <c:noMultiLvlLbl val="0"/>
      </c:catAx>
      <c:valAx>
        <c:axId val="94877689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7472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選択科目</a:t>
            </a:r>
            <a:r>
              <a:rPr lang="en-US" altLang="ja-JP"/>
              <a:t>B</a:t>
            </a:r>
            <a:r>
              <a:rPr lang="ja-JP" altLang="en-US"/>
              <a:t>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累積グラフ!$D$121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累積グラフ!$B$122:$B$129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累積グラフ!$D$122:$D$129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9-4151-A9C6-05222B3E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79072"/>
        <c:axId val="948775808"/>
      </c:barChart>
      <c:catAx>
        <c:axId val="9487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75808"/>
        <c:crosses val="autoZero"/>
        <c:auto val="1"/>
        <c:lblAlgn val="ctr"/>
        <c:lblOffset val="100"/>
        <c:noMultiLvlLbl val="0"/>
      </c:catAx>
      <c:valAx>
        <c:axId val="9487758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7907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累積グラフ!$D$140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累積グラフ!$B$141:$B$148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累積グラフ!$D$141:$D$148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7-43BB-BC79-ABF9F6B63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83424"/>
        <c:axId val="948779616"/>
      </c:barChart>
      <c:catAx>
        <c:axId val="9487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79616"/>
        <c:crosses val="autoZero"/>
        <c:auto val="1"/>
        <c:lblAlgn val="ctr"/>
        <c:lblOffset val="100"/>
        <c:noMultiLvlLbl val="0"/>
      </c:catAx>
      <c:valAx>
        <c:axId val="948779616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834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累積グラフ!$D$172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累積グラフ!$B$173:$B$180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累積グラフ!$D$173:$D$180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C-45B1-A6AF-6BF0030B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73088"/>
        <c:axId val="948780704"/>
      </c:barChart>
      <c:catAx>
        <c:axId val="9487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80704"/>
        <c:crosses val="autoZero"/>
        <c:auto val="1"/>
        <c:lblAlgn val="ctr"/>
        <c:lblOffset val="100"/>
        <c:noMultiLvlLbl val="0"/>
      </c:catAx>
      <c:valAx>
        <c:axId val="94878070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73088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A-4A86-A813-25D74BFD048D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A-4A86-A813-25D74BFD048D}"/>
            </c:ext>
          </c:extLst>
        </c:ser>
        <c:ser>
          <c:idx val="2"/>
          <c:order val="2"/>
          <c:tx>
            <c:strRef>
              <c:f>累積グラフ!$G$4</c:f>
              <c:strCache>
                <c:ptCount val="1"/>
                <c:pt idx="0">
                  <c:v>日本語・日本事情科目</c:v>
                </c:pt>
              </c:strCache>
            </c:strRef>
          </c:tx>
          <c:invertIfNegative val="0"/>
          <c:val>
            <c:numRef>
              <c:f>累積グラフ!$H$6:$H$13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A-4A86-A813-25D74BFD0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81248"/>
        <c:axId val="948782336"/>
      </c:barChart>
      <c:catAx>
        <c:axId val="94878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82336"/>
        <c:crosses val="autoZero"/>
        <c:auto val="1"/>
        <c:lblAlgn val="ctr"/>
        <c:lblOffset val="100"/>
        <c:noMultiLvlLbl val="0"/>
      </c:catAx>
      <c:valAx>
        <c:axId val="94878233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8124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3-48F7-8E55-9AD8588BCA78}"/>
            </c:ext>
          </c:extLst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3-48F7-8E55-9AD8588B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83968"/>
        <c:axId val="948768736"/>
      </c:barChart>
      <c:catAx>
        <c:axId val="9487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68736"/>
        <c:crosses val="autoZero"/>
        <c:auto val="1"/>
        <c:lblAlgn val="ctr"/>
        <c:lblOffset val="100"/>
        <c:noMultiLvlLbl val="0"/>
      </c:catAx>
      <c:valAx>
        <c:axId val="94876873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83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9-4873-98A3-4623EB4C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69280"/>
        <c:axId val="948777440"/>
      </c:barChart>
      <c:catAx>
        <c:axId val="9487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77440"/>
        <c:crosses val="autoZero"/>
        <c:auto val="1"/>
        <c:lblAlgn val="ctr"/>
        <c:lblOffset val="100"/>
        <c:noMultiLvlLbl val="0"/>
      </c:catAx>
      <c:valAx>
        <c:axId val="9487774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769280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114300</xdr:colOff>
          <xdr:row>3</xdr:row>
          <xdr:rowOff>19050</xdr:rowOff>
        </xdr:to>
        <xdr:sp macro="" textlink="">
          <xdr:nvSpPr>
            <xdr:cNvPr id="13313" name="CommandButton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295275</xdr:rowOff>
        </xdr:from>
        <xdr:to>
          <xdr:col>11</xdr:col>
          <xdr:colOff>133350</xdr:colOff>
          <xdr:row>3</xdr:row>
          <xdr:rowOff>19050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98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100</xdr:row>
      <xdr:rowOff>161925</xdr:rowOff>
    </xdr:from>
    <xdr:to>
      <xdr:col>14</xdr:col>
      <xdr:colOff>95250</xdr:colOff>
      <xdr:row>116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118</xdr:row>
      <xdr:rowOff>152400</xdr:rowOff>
    </xdr:from>
    <xdr:to>
      <xdr:col>14</xdr:col>
      <xdr:colOff>104775</xdr:colOff>
      <xdr:row>134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138</xdr:row>
      <xdr:rowOff>0</xdr:rowOff>
    </xdr:from>
    <xdr:to>
      <xdr:col>14</xdr:col>
      <xdr:colOff>95250</xdr:colOff>
      <xdr:row>162</xdr:row>
      <xdr:rowOff>133350</xdr:rowOff>
    </xdr:to>
    <xdr:graphicFrame macro="">
      <xdr:nvGraphicFramePr>
        <xdr:cNvPr id="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457200</xdr:colOff>
      <xdr:row>170</xdr:row>
      <xdr:rowOff>9525</xdr:rowOff>
    </xdr:from>
    <xdr:to>
      <xdr:col>14</xdr:col>
      <xdr:colOff>85725</xdr:colOff>
      <xdr:row>185</xdr:row>
      <xdr:rowOff>133350</xdr:rowOff>
    </xdr:to>
    <xdr:graphicFrame macro="">
      <xdr:nvGraphicFramePr>
        <xdr:cNvPr id="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5"/>
  <sheetViews>
    <sheetView view="pageBreakPreview" topLeftCell="A10" zoomScale="115" zoomScaleNormal="100" zoomScaleSheetLayoutView="115" workbookViewId="0">
      <selection activeCell="B34" sqref="B34"/>
    </sheetView>
  </sheetViews>
  <sheetFormatPr defaultColWidth="9" defaultRowHeight="13.5" x14ac:dyDescent="0.15"/>
  <cols>
    <col min="1" max="16384" width="9" style="153"/>
  </cols>
  <sheetData>
    <row r="12" spans="2:2" ht="32.25" x14ac:dyDescent="0.15">
      <c r="B12" s="214" t="s">
        <v>164</v>
      </c>
    </row>
    <row r="32" spans="2:2" ht="39.75" customHeight="1" x14ac:dyDescent="0.15">
      <c r="B32" s="348" t="s">
        <v>307</v>
      </c>
    </row>
    <row r="33" spans="2:2" ht="39.75" customHeight="1" x14ac:dyDescent="0.15">
      <c r="B33" s="348" t="s">
        <v>308</v>
      </c>
    </row>
    <row r="34" spans="2:2" ht="39.75" customHeight="1" x14ac:dyDescent="0.15">
      <c r="B34" s="215" t="s">
        <v>165</v>
      </c>
    </row>
    <row r="35" spans="2:2" ht="39.75" customHeight="1" x14ac:dyDescent="0.15">
      <c r="B35" s="215" t="s">
        <v>166</v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L11" sqref="L11"/>
    </sheetView>
  </sheetViews>
  <sheetFormatPr defaultRowHeight="13.5" x14ac:dyDescent="0.15"/>
  <cols>
    <col min="1" max="1" width="9" style="218"/>
    <col min="2" max="2" width="5.625" style="218" customWidth="1"/>
    <col min="3" max="12" width="9" style="218"/>
    <col min="13" max="18" width="0" style="218" hidden="1" customWidth="1"/>
    <col min="19" max="21" width="9" style="218"/>
    <col min="22" max="22" width="4.375" style="218" customWidth="1"/>
    <col min="23" max="263" width="9" style="218"/>
    <col min="264" max="264" width="9.25" style="218" bestFit="1" customWidth="1"/>
    <col min="265" max="270" width="9" style="218"/>
    <col min="271" max="276" width="0" style="218" hidden="1" customWidth="1"/>
    <col min="277" max="519" width="9" style="218"/>
    <col min="520" max="520" width="9.25" style="218" bestFit="1" customWidth="1"/>
    <col min="521" max="526" width="9" style="218"/>
    <col min="527" max="532" width="0" style="218" hidden="1" customWidth="1"/>
    <col min="533" max="775" width="9" style="218"/>
    <col min="776" max="776" width="9.25" style="218" bestFit="1" customWidth="1"/>
    <col min="777" max="782" width="9" style="218"/>
    <col min="783" max="788" width="0" style="218" hidden="1" customWidth="1"/>
    <col min="789" max="1031" width="9" style="218"/>
    <col min="1032" max="1032" width="9.25" style="218" bestFit="1" customWidth="1"/>
    <col min="1033" max="1038" width="9" style="218"/>
    <col min="1039" max="1044" width="0" style="218" hidden="1" customWidth="1"/>
    <col min="1045" max="1287" width="9" style="218"/>
    <col min="1288" max="1288" width="9.25" style="218" bestFit="1" customWidth="1"/>
    <col min="1289" max="1294" width="9" style="218"/>
    <col min="1295" max="1300" width="0" style="218" hidden="1" customWidth="1"/>
    <col min="1301" max="1543" width="9" style="218"/>
    <col min="1544" max="1544" width="9.25" style="218" bestFit="1" customWidth="1"/>
    <col min="1545" max="1550" width="9" style="218"/>
    <col min="1551" max="1556" width="0" style="218" hidden="1" customWidth="1"/>
    <col min="1557" max="1799" width="9" style="218"/>
    <col min="1800" max="1800" width="9.25" style="218" bestFit="1" customWidth="1"/>
    <col min="1801" max="1806" width="9" style="218"/>
    <col min="1807" max="1812" width="0" style="218" hidden="1" customWidth="1"/>
    <col min="1813" max="2055" width="9" style="218"/>
    <col min="2056" max="2056" width="9.25" style="218" bestFit="1" customWidth="1"/>
    <col min="2057" max="2062" width="9" style="218"/>
    <col min="2063" max="2068" width="0" style="218" hidden="1" customWidth="1"/>
    <col min="2069" max="2311" width="9" style="218"/>
    <col min="2312" max="2312" width="9.25" style="218" bestFit="1" customWidth="1"/>
    <col min="2313" max="2318" width="9" style="218"/>
    <col min="2319" max="2324" width="0" style="218" hidden="1" customWidth="1"/>
    <col min="2325" max="2567" width="9" style="218"/>
    <col min="2568" max="2568" width="9.25" style="218" bestFit="1" customWidth="1"/>
    <col min="2569" max="2574" width="9" style="218"/>
    <col min="2575" max="2580" width="0" style="218" hidden="1" customWidth="1"/>
    <col min="2581" max="2823" width="9" style="218"/>
    <col min="2824" max="2824" width="9.25" style="218" bestFit="1" customWidth="1"/>
    <col min="2825" max="2830" width="9" style="218"/>
    <col min="2831" max="2836" width="0" style="218" hidden="1" customWidth="1"/>
    <col min="2837" max="3079" width="9" style="218"/>
    <col min="3080" max="3080" width="9.25" style="218" bestFit="1" customWidth="1"/>
    <col min="3081" max="3086" width="9" style="218"/>
    <col min="3087" max="3092" width="0" style="218" hidden="1" customWidth="1"/>
    <col min="3093" max="3335" width="9" style="218"/>
    <col min="3336" max="3336" width="9.25" style="218" bestFit="1" customWidth="1"/>
    <col min="3337" max="3342" width="9" style="218"/>
    <col min="3343" max="3348" width="0" style="218" hidden="1" customWidth="1"/>
    <col min="3349" max="3591" width="9" style="218"/>
    <col min="3592" max="3592" width="9.25" style="218" bestFit="1" customWidth="1"/>
    <col min="3593" max="3598" width="9" style="218"/>
    <col min="3599" max="3604" width="0" style="218" hidden="1" customWidth="1"/>
    <col min="3605" max="3847" width="9" style="218"/>
    <col min="3848" max="3848" width="9.25" style="218" bestFit="1" customWidth="1"/>
    <col min="3849" max="3854" width="9" style="218"/>
    <col min="3855" max="3860" width="0" style="218" hidden="1" customWidth="1"/>
    <col min="3861" max="4103" width="9" style="218"/>
    <col min="4104" max="4104" width="9.25" style="218" bestFit="1" customWidth="1"/>
    <col min="4105" max="4110" width="9" style="218"/>
    <col min="4111" max="4116" width="0" style="218" hidden="1" customWidth="1"/>
    <col min="4117" max="4359" width="9" style="218"/>
    <col min="4360" max="4360" width="9.25" style="218" bestFit="1" customWidth="1"/>
    <col min="4361" max="4366" width="9" style="218"/>
    <col min="4367" max="4372" width="0" style="218" hidden="1" customWidth="1"/>
    <col min="4373" max="4615" width="9" style="218"/>
    <col min="4616" max="4616" width="9.25" style="218" bestFit="1" customWidth="1"/>
    <col min="4617" max="4622" width="9" style="218"/>
    <col min="4623" max="4628" width="0" style="218" hidden="1" customWidth="1"/>
    <col min="4629" max="4871" width="9" style="218"/>
    <col min="4872" max="4872" width="9.25" style="218" bestFit="1" customWidth="1"/>
    <col min="4873" max="4878" width="9" style="218"/>
    <col min="4879" max="4884" width="0" style="218" hidden="1" customWidth="1"/>
    <col min="4885" max="5127" width="9" style="218"/>
    <col min="5128" max="5128" width="9.25" style="218" bestFit="1" customWidth="1"/>
    <col min="5129" max="5134" width="9" style="218"/>
    <col min="5135" max="5140" width="0" style="218" hidden="1" customWidth="1"/>
    <col min="5141" max="5383" width="9" style="218"/>
    <col min="5384" max="5384" width="9.25" style="218" bestFit="1" customWidth="1"/>
    <col min="5385" max="5390" width="9" style="218"/>
    <col min="5391" max="5396" width="0" style="218" hidden="1" customWidth="1"/>
    <col min="5397" max="5639" width="9" style="218"/>
    <col min="5640" max="5640" width="9.25" style="218" bestFit="1" customWidth="1"/>
    <col min="5641" max="5646" width="9" style="218"/>
    <col min="5647" max="5652" width="0" style="218" hidden="1" customWidth="1"/>
    <col min="5653" max="5895" width="9" style="218"/>
    <col min="5896" max="5896" width="9.25" style="218" bestFit="1" customWidth="1"/>
    <col min="5897" max="5902" width="9" style="218"/>
    <col min="5903" max="5908" width="0" style="218" hidden="1" customWidth="1"/>
    <col min="5909" max="6151" width="9" style="218"/>
    <col min="6152" max="6152" width="9.25" style="218" bestFit="1" customWidth="1"/>
    <col min="6153" max="6158" width="9" style="218"/>
    <col min="6159" max="6164" width="0" style="218" hidden="1" customWidth="1"/>
    <col min="6165" max="6407" width="9" style="218"/>
    <col min="6408" max="6408" width="9.25" style="218" bestFit="1" customWidth="1"/>
    <col min="6409" max="6414" width="9" style="218"/>
    <col min="6415" max="6420" width="0" style="218" hidden="1" customWidth="1"/>
    <col min="6421" max="6663" width="9" style="218"/>
    <col min="6664" max="6664" width="9.25" style="218" bestFit="1" customWidth="1"/>
    <col min="6665" max="6670" width="9" style="218"/>
    <col min="6671" max="6676" width="0" style="218" hidden="1" customWidth="1"/>
    <col min="6677" max="6919" width="9" style="218"/>
    <col min="6920" max="6920" width="9.25" style="218" bestFit="1" customWidth="1"/>
    <col min="6921" max="6926" width="9" style="218"/>
    <col min="6927" max="6932" width="0" style="218" hidden="1" customWidth="1"/>
    <col min="6933" max="7175" width="9" style="218"/>
    <col min="7176" max="7176" width="9.25" style="218" bestFit="1" customWidth="1"/>
    <col min="7177" max="7182" width="9" style="218"/>
    <col min="7183" max="7188" width="0" style="218" hidden="1" customWidth="1"/>
    <col min="7189" max="7431" width="9" style="218"/>
    <col min="7432" max="7432" width="9.25" style="218" bestFit="1" customWidth="1"/>
    <col min="7433" max="7438" width="9" style="218"/>
    <col min="7439" max="7444" width="0" style="218" hidden="1" customWidth="1"/>
    <col min="7445" max="7687" width="9" style="218"/>
    <col min="7688" max="7688" width="9.25" style="218" bestFit="1" customWidth="1"/>
    <col min="7689" max="7694" width="9" style="218"/>
    <col min="7695" max="7700" width="0" style="218" hidden="1" customWidth="1"/>
    <col min="7701" max="7943" width="9" style="218"/>
    <col min="7944" max="7944" width="9.25" style="218" bestFit="1" customWidth="1"/>
    <col min="7945" max="7950" width="9" style="218"/>
    <col min="7951" max="7956" width="0" style="218" hidden="1" customWidth="1"/>
    <col min="7957" max="8199" width="9" style="218"/>
    <col min="8200" max="8200" width="9.25" style="218" bestFit="1" customWidth="1"/>
    <col min="8201" max="8206" width="9" style="218"/>
    <col min="8207" max="8212" width="0" style="218" hidden="1" customWidth="1"/>
    <col min="8213" max="8455" width="9" style="218"/>
    <col min="8456" max="8456" width="9.25" style="218" bestFit="1" customWidth="1"/>
    <col min="8457" max="8462" width="9" style="218"/>
    <col min="8463" max="8468" width="0" style="218" hidden="1" customWidth="1"/>
    <col min="8469" max="8711" width="9" style="218"/>
    <col min="8712" max="8712" width="9.25" style="218" bestFit="1" customWidth="1"/>
    <col min="8713" max="8718" width="9" style="218"/>
    <col min="8719" max="8724" width="0" style="218" hidden="1" customWidth="1"/>
    <col min="8725" max="8967" width="9" style="218"/>
    <col min="8968" max="8968" width="9.25" style="218" bestFit="1" customWidth="1"/>
    <col min="8969" max="8974" width="9" style="218"/>
    <col min="8975" max="8980" width="0" style="218" hidden="1" customWidth="1"/>
    <col min="8981" max="9223" width="9" style="218"/>
    <col min="9224" max="9224" width="9.25" style="218" bestFit="1" customWidth="1"/>
    <col min="9225" max="9230" width="9" style="218"/>
    <col min="9231" max="9236" width="0" style="218" hidden="1" customWidth="1"/>
    <col min="9237" max="9479" width="9" style="218"/>
    <col min="9480" max="9480" width="9.25" style="218" bestFit="1" customWidth="1"/>
    <col min="9481" max="9486" width="9" style="218"/>
    <col min="9487" max="9492" width="0" style="218" hidden="1" customWidth="1"/>
    <col min="9493" max="9735" width="9" style="218"/>
    <col min="9736" max="9736" width="9.25" style="218" bestFit="1" customWidth="1"/>
    <col min="9737" max="9742" width="9" style="218"/>
    <col min="9743" max="9748" width="0" style="218" hidden="1" customWidth="1"/>
    <col min="9749" max="9991" width="9" style="218"/>
    <col min="9992" max="9992" width="9.25" style="218" bestFit="1" customWidth="1"/>
    <col min="9993" max="9998" width="9" style="218"/>
    <col min="9999" max="10004" width="0" style="218" hidden="1" customWidth="1"/>
    <col min="10005" max="10247" width="9" style="218"/>
    <col min="10248" max="10248" width="9.25" style="218" bestFit="1" customWidth="1"/>
    <col min="10249" max="10254" width="9" style="218"/>
    <col min="10255" max="10260" width="0" style="218" hidden="1" customWidth="1"/>
    <col min="10261" max="10503" width="9" style="218"/>
    <col min="10504" max="10504" width="9.25" style="218" bestFit="1" customWidth="1"/>
    <col min="10505" max="10510" width="9" style="218"/>
    <col min="10511" max="10516" width="0" style="218" hidden="1" customWidth="1"/>
    <col min="10517" max="10759" width="9" style="218"/>
    <col min="10760" max="10760" width="9.25" style="218" bestFit="1" customWidth="1"/>
    <col min="10761" max="10766" width="9" style="218"/>
    <col min="10767" max="10772" width="0" style="218" hidden="1" customWidth="1"/>
    <col min="10773" max="11015" width="9" style="218"/>
    <col min="11016" max="11016" width="9.25" style="218" bestFit="1" customWidth="1"/>
    <col min="11017" max="11022" width="9" style="218"/>
    <col min="11023" max="11028" width="0" style="218" hidden="1" customWidth="1"/>
    <col min="11029" max="11271" width="9" style="218"/>
    <col min="11272" max="11272" width="9.25" style="218" bestFit="1" customWidth="1"/>
    <col min="11273" max="11278" width="9" style="218"/>
    <col min="11279" max="11284" width="0" style="218" hidden="1" customWidth="1"/>
    <col min="11285" max="11527" width="9" style="218"/>
    <col min="11528" max="11528" width="9.25" style="218" bestFit="1" customWidth="1"/>
    <col min="11529" max="11534" width="9" style="218"/>
    <col min="11535" max="11540" width="0" style="218" hidden="1" customWidth="1"/>
    <col min="11541" max="11783" width="9" style="218"/>
    <col min="11784" max="11784" width="9.25" style="218" bestFit="1" customWidth="1"/>
    <col min="11785" max="11790" width="9" style="218"/>
    <col min="11791" max="11796" width="0" style="218" hidden="1" customWidth="1"/>
    <col min="11797" max="12039" width="9" style="218"/>
    <col min="12040" max="12040" width="9.25" style="218" bestFit="1" customWidth="1"/>
    <col min="12041" max="12046" width="9" style="218"/>
    <col min="12047" max="12052" width="0" style="218" hidden="1" customWidth="1"/>
    <col min="12053" max="12295" width="9" style="218"/>
    <col min="12296" max="12296" width="9.25" style="218" bestFit="1" customWidth="1"/>
    <col min="12297" max="12302" width="9" style="218"/>
    <col min="12303" max="12308" width="0" style="218" hidden="1" customWidth="1"/>
    <col min="12309" max="12551" width="9" style="218"/>
    <col min="12552" max="12552" width="9.25" style="218" bestFit="1" customWidth="1"/>
    <col min="12553" max="12558" width="9" style="218"/>
    <col min="12559" max="12564" width="0" style="218" hidden="1" customWidth="1"/>
    <col min="12565" max="12807" width="9" style="218"/>
    <col min="12808" max="12808" width="9.25" style="218" bestFit="1" customWidth="1"/>
    <col min="12809" max="12814" width="9" style="218"/>
    <col min="12815" max="12820" width="0" style="218" hidden="1" customWidth="1"/>
    <col min="12821" max="13063" width="9" style="218"/>
    <col min="13064" max="13064" width="9.25" style="218" bestFit="1" customWidth="1"/>
    <col min="13065" max="13070" width="9" style="218"/>
    <col min="13071" max="13076" width="0" style="218" hidden="1" customWidth="1"/>
    <col min="13077" max="13319" width="9" style="218"/>
    <col min="13320" max="13320" width="9.25" style="218" bestFit="1" customWidth="1"/>
    <col min="13321" max="13326" width="9" style="218"/>
    <col min="13327" max="13332" width="0" style="218" hidden="1" customWidth="1"/>
    <col min="13333" max="13575" width="9" style="218"/>
    <col min="13576" max="13576" width="9.25" style="218" bestFit="1" customWidth="1"/>
    <col min="13577" max="13582" width="9" style="218"/>
    <col min="13583" max="13588" width="0" style="218" hidden="1" customWidth="1"/>
    <col min="13589" max="13831" width="9" style="218"/>
    <col min="13832" max="13832" width="9.25" style="218" bestFit="1" customWidth="1"/>
    <col min="13833" max="13838" width="9" style="218"/>
    <col min="13839" max="13844" width="0" style="218" hidden="1" customWidth="1"/>
    <col min="13845" max="14087" width="9" style="218"/>
    <col min="14088" max="14088" width="9.25" style="218" bestFit="1" customWidth="1"/>
    <col min="14089" max="14094" width="9" style="218"/>
    <col min="14095" max="14100" width="0" style="218" hidden="1" customWidth="1"/>
    <col min="14101" max="14343" width="9" style="218"/>
    <col min="14344" max="14344" width="9.25" style="218" bestFit="1" customWidth="1"/>
    <col min="14345" max="14350" width="9" style="218"/>
    <col min="14351" max="14356" width="0" style="218" hidden="1" customWidth="1"/>
    <col min="14357" max="14599" width="9" style="218"/>
    <col min="14600" max="14600" width="9.25" style="218" bestFit="1" customWidth="1"/>
    <col min="14601" max="14606" width="9" style="218"/>
    <col min="14607" max="14612" width="0" style="218" hidden="1" customWidth="1"/>
    <col min="14613" max="14855" width="9" style="218"/>
    <col min="14856" max="14856" width="9.25" style="218" bestFit="1" customWidth="1"/>
    <col min="14857" max="14862" width="9" style="218"/>
    <col min="14863" max="14868" width="0" style="218" hidden="1" customWidth="1"/>
    <col min="14869" max="15111" width="9" style="218"/>
    <col min="15112" max="15112" width="9.25" style="218" bestFit="1" customWidth="1"/>
    <col min="15113" max="15118" width="9" style="218"/>
    <col min="15119" max="15124" width="0" style="218" hidden="1" customWidth="1"/>
    <col min="15125" max="15367" width="9" style="218"/>
    <col min="15368" max="15368" width="9.25" style="218" bestFit="1" customWidth="1"/>
    <col min="15369" max="15374" width="9" style="218"/>
    <col min="15375" max="15380" width="0" style="218" hidden="1" customWidth="1"/>
    <col min="15381" max="15623" width="9" style="218"/>
    <col min="15624" max="15624" width="9.25" style="218" bestFit="1" customWidth="1"/>
    <col min="15625" max="15630" width="9" style="218"/>
    <col min="15631" max="15636" width="0" style="218" hidden="1" customWidth="1"/>
    <col min="15637" max="15879" width="9" style="218"/>
    <col min="15880" max="15880" width="9.25" style="218" bestFit="1" customWidth="1"/>
    <col min="15881" max="15886" width="9" style="218"/>
    <col min="15887" max="15892" width="0" style="218" hidden="1" customWidth="1"/>
    <col min="15893" max="16135" width="9" style="218"/>
    <col min="16136" max="16136" width="9.25" style="218" bestFit="1" customWidth="1"/>
    <col min="16137" max="16142" width="9" style="218"/>
    <col min="16143" max="16148" width="0" style="218" hidden="1" customWidth="1"/>
    <col min="16149" max="16384" width="9" style="218"/>
  </cols>
  <sheetData>
    <row r="2" spans="2:23" ht="18.75" x14ac:dyDescent="0.15">
      <c r="B2" s="216" t="s">
        <v>167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2:23" x14ac:dyDescent="0.15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2:23" ht="14.25" x14ac:dyDescent="0.15">
      <c r="B4" s="219"/>
      <c r="C4" s="220"/>
      <c r="D4" s="219"/>
      <c r="E4" s="219"/>
      <c r="F4" s="219"/>
      <c r="G4" s="219"/>
      <c r="I4" s="219"/>
      <c r="J4" s="221" t="s">
        <v>168</v>
      </c>
      <c r="K4" s="350"/>
      <c r="L4" s="350"/>
      <c r="M4" s="222"/>
      <c r="N4" s="222"/>
      <c r="O4" s="222"/>
      <c r="P4" s="222"/>
      <c r="Q4" s="222"/>
      <c r="R4" s="222"/>
      <c r="S4" s="223" t="s">
        <v>169</v>
      </c>
      <c r="T4" s="351"/>
      <c r="U4" s="351"/>
      <c r="V4" s="217"/>
      <c r="W4" s="217"/>
    </row>
    <row r="5" spans="2:23" x14ac:dyDescent="0.15">
      <c r="B5" s="219"/>
      <c r="C5" s="219"/>
      <c r="D5" s="219"/>
      <c r="E5" s="219"/>
      <c r="F5" s="219"/>
      <c r="G5" s="219"/>
      <c r="H5" s="219"/>
      <c r="I5" s="219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2:23" x14ac:dyDescent="0.15">
      <c r="B6" s="219" t="s">
        <v>170</v>
      </c>
      <c r="C6" s="219"/>
      <c r="D6" s="219"/>
      <c r="E6" s="219"/>
      <c r="F6" s="219"/>
      <c r="G6" s="219"/>
      <c r="H6" s="219"/>
      <c r="I6" s="219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2:23" x14ac:dyDescent="0.15">
      <c r="B7" s="219"/>
      <c r="C7" s="219" t="s">
        <v>171</v>
      </c>
      <c r="D7" s="219"/>
      <c r="E7" s="219"/>
      <c r="F7" s="219"/>
      <c r="G7" s="219"/>
      <c r="H7" s="219"/>
      <c r="I7" s="219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2:23" x14ac:dyDescent="0.15">
      <c r="B8" s="219"/>
      <c r="C8" s="219"/>
      <c r="D8" s="219"/>
      <c r="E8" s="219"/>
      <c r="F8" s="219"/>
      <c r="G8" s="219"/>
      <c r="H8" s="219"/>
      <c r="I8" s="219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</row>
    <row r="9" spans="2:23" x14ac:dyDescent="0.15">
      <c r="B9" s="219"/>
      <c r="C9" s="224"/>
      <c r="D9" s="219"/>
      <c r="E9" s="219"/>
      <c r="F9" s="219"/>
      <c r="G9" s="219"/>
      <c r="H9" s="219"/>
      <c r="I9" s="219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</row>
    <row r="10" spans="2:23" ht="30" customHeight="1" x14ac:dyDescent="0.15">
      <c r="B10" s="225"/>
      <c r="C10" s="352" t="s">
        <v>172</v>
      </c>
      <c r="D10" s="353"/>
      <c r="E10" s="353"/>
      <c r="F10" s="354"/>
      <c r="G10" s="258" t="s">
        <v>173</v>
      </c>
      <c r="H10" s="258" t="s">
        <v>174</v>
      </c>
      <c r="I10" s="258" t="s">
        <v>175</v>
      </c>
      <c r="J10" s="258" t="s">
        <v>176</v>
      </c>
      <c r="K10" s="258" t="s">
        <v>177</v>
      </c>
      <c r="L10" s="258" t="s">
        <v>178</v>
      </c>
      <c r="M10" s="258" t="s">
        <v>175</v>
      </c>
      <c r="N10" s="258" t="s">
        <v>176</v>
      </c>
      <c r="O10" s="258" t="s">
        <v>177</v>
      </c>
      <c r="P10" s="258" t="s">
        <v>178</v>
      </c>
      <c r="Q10" s="258" t="s">
        <v>177</v>
      </c>
      <c r="R10" s="258" t="s">
        <v>178</v>
      </c>
      <c r="S10" s="258" t="s">
        <v>295</v>
      </c>
      <c r="T10" s="258" t="s">
        <v>296</v>
      </c>
      <c r="U10" s="226" t="s">
        <v>179</v>
      </c>
      <c r="V10" s="217"/>
      <c r="W10" s="217"/>
    </row>
    <row r="11" spans="2:23" ht="45.75" customHeight="1" x14ac:dyDescent="0.15">
      <c r="B11" s="226">
        <v>1</v>
      </c>
      <c r="C11" s="349" t="s">
        <v>180</v>
      </c>
      <c r="D11" s="349"/>
      <c r="E11" s="349"/>
      <c r="F11" s="349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17"/>
      <c r="W11" s="217"/>
    </row>
    <row r="12" spans="2:23" ht="45.75" customHeight="1" x14ac:dyDescent="0.15">
      <c r="B12" s="226">
        <v>2</v>
      </c>
      <c r="C12" s="349" t="s">
        <v>181</v>
      </c>
      <c r="D12" s="349"/>
      <c r="E12" s="349"/>
      <c r="F12" s="349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17"/>
      <c r="W12" s="217"/>
    </row>
    <row r="13" spans="2:23" ht="45.75" customHeight="1" x14ac:dyDescent="0.15">
      <c r="B13" s="226">
        <v>3</v>
      </c>
      <c r="C13" s="349" t="s">
        <v>182</v>
      </c>
      <c r="D13" s="349"/>
      <c r="E13" s="349"/>
      <c r="F13" s="349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17"/>
      <c r="W13" s="217"/>
    </row>
    <row r="14" spans="2:23" ht="45.75" customHeight="1" x14ac:dyDescent="0.15">
      <c r="B14" s="226">
        <v>4</v>
      </c>
      <c r="C14" s="349" t="s">
        <v>183</v>
      </c>
      <c r="D14" s="349"/>
      <c r="E14" s="349"/>
      <c r="F14" s="349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17"/>
      <c r="W14" s="217"/>
    </row>
    <row r="15" spans="2:23" ht="45.75" customHeight="1" x14ac:dyDescent="0.15">
      <c r="B15" s="226">
        <v>5</v>
      </c>
      <c r="C15" s="349" t="s">
        <v>184</v>
      </c>
      <c r="D15" s="349"/>
      <c r="E15" s="349"/>
      <c r="F15" s="349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17"/>
      <c r="W15" s="217"/>
    </row>
    <row r="16" spans="2:23" ht="45.75" customHeight="1" x14ac:dyDescent="0.15">
      <c r="B16" s="226">
        <v>6</v>
      </c>
      <c r="C16" s="349" t="s">
        <v>185</v>
      </c>
      <c r="D16" s="349"/>
      <c r="E16" s="349"/>
      <c r="F16" s="349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17"/>
      <c r="W16" s="217"/>
    </row>
    <row r="17" spans="2:23" ht="45.75" customHeight="1" x14ac:dyDescent="0.15">
      <c r="B17" s="226">
        <v>7</v>
      </c>
      <c r="C17" s="349" t="s">
        <v>186</v>
      </c>
      <c r="D17" s="349"/>
      <c r="E17" s="349"/>
      <c r="F17" s="349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17"/>
      <c r="W17" s="217"/>
    </row>
    <row r="18" spans="2:23" ht="45.75" customHeight="1" x14ac:dyDescent="0.15">
      <c r="B18" s="226">
        <v>8</v>
      </c>
      <c r="C18" s="349" t="s">
        <v>187</v>
      </c>
      <c r="D18" s="349"/>
      <c r="E18" s="349"/>
      <c r="F18" s="349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17"/>
      <c r="W18" s="217"/>
    </row>
    <row r="19" spans="2:23" ht="45.75" customHeight="1" x14ac:dyDescent="0.15">
      <c r="B19" s="226">
        <v>9</v>
      </c>
      <c r="C19" s="349" t="s">
        <v>188</v>
      </c>
      <c r="D19" s="349"/>
      <c r="E19" s="349"/>
      <c r="F19" s="349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17"/>
      <c r="W19" s="217"/>
    </row>
    <row r="20" spans="2:23" ht="45.75" customHeight="1" x14ac:dyDescent="0.15">
      <c r="B20" s="226">
        <v>10</v>
      </c>
      <c r="C20" s="349"/>
      <c r="D20" s="349"/>
      <c r="E20" s="349"/>
      <c r="F20" s="349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17"/>
      <c r="W20" s="217"/>
    </row>
    <row r="21" spans="2:23" ht="45.75" customHeight="1" x14ac:dyDescent="0.15">
      <c r="B21" s="226">
        <v>11</v>
      </c>
      <c r="C21" s="349"/>
      <c r="D21" s="349"/>
      <c r="E21" s="349"/>
      <c r="F21" s="349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17"/>
      <c r="W21" s="217"/>
    </row>
    <row r="22" spans="2:23" ht="45.75" customHeight="1" x14ac:dyDescent="0.15">
      <c r="B22" s="226">
        <v>12</v>
      </c>
      <c r="C22" s="349"/>
      <c r="D22" s="349"/>
      <c r="E22" s="349"/>
      <c r="F22" s="349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17"/>
      <c r="W22" s="217"/>
    </row>
    <row r="23" spans="2:23" ht="13.5" customHeight="1" x14ac:dyDescent="0.15">
      <c r="B23" s="219"/>
      <c r="C23" s="219"/>
      <c r="D23" s="219"/>
      <c r="E23" s="219"/>
      <c r="F23" s="219"/>
      <c r="G23" s="219"/>
      <c r="H23" s="219"/>
      <c r="I23" s="219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</row>
    <row r="24" spans="2:23" x14ac:dyDescent="0.15">
      <c r="B24" s="219"/>
      <c r="C24" s="219"/>
      <c r="D24" s="219"/>
      <c r="E24" s="219"/>
      <c r="F24" s="219"/>
      <c r="G24" s="219"/>
      <c r="H24" s="219"/>
      <c r="I24" s="219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2:23" x14ac:dyDescent="0.15">
      <c r="B25" s="228"/>
      <c r="C25" s="228"/>
      <c r="D25" s="228"/>
      <c r="E25" s="228"/>
      <c r="F25" s="228"/>
      <c r="G25" s="228"/>
      <c r="H25" s="228"/>
      <c r="I25" s="228"/>
    </row>
    <row r="26" spans="2:23" x14ac:dyDescent="0.15">
      <c r="B26" s="228"/>
      <c r="C26" s="228"/>
      <c r="D26" s="228"/>
      <c r="E26" s="228"/>
      <c r="F26" s="228"/>
      <c r="G26" s="228"/>
      <c r="H26" s="228"/>
      <c r="I26" s="228"/>
    </row>
    <row r="27" spans="2:23" x14ac:dyDescent="0.15">
      <c r="B27" s="228"/>
      <c r="C27" s="228"/>
      <c r="D27" s="228"/>
      <c r="E27" s="228"/>
      <c r="F27" s="228"/>
      <c r="G27" s="228"/>
      <c r="H27" s="228"/>
      <c r="I27" s="228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ColWidth="9" defaultRowHeight="13.5" x14ac:dyDescent="0.15"/>
  <cols>
    <col min="1" max="1" width="9" style="218"/>
    <col min="2" max="2" width="5.5" style="218" customWidth="1"/>
    <col min="3" max="12" width="9" style="218"/>
    <col min="13" max="13" width="9" style="218" customWidth="1"/>
    <col min="14" max="14" width="4" style="218" customWidth="1"/>
    <col min="15" max="16384" width="9" style="218"/>
  </cols>
  <sheetData>
    <row r="2" spans="2:13" x14ac:dyDescent="0.15">
      <c r="K2" s="229"/>
      <c r="L2" s="230" t="s">
        <v>189</v>
      </c>
      <c r="M2" s="231" t="s">
        <v>190</v>
      </c>
    </row>
    <row r="3" spans="2:13" ht="18.75" x14ac:dyDescent="0.15">
      <c r="B3" s="232" t="s">
        <v>191</v>
      </c>
    </row>
    <row r="5" spans="2:13" ht="14.25" x14ac:dyDescent="0.15">
      <c r="B5" s="228"/>
      <c r="C5" s="233"/>
      <c r="D5" s="228"/>
      <c r="E5" s="228"/>
      <c r="F5" s="228"/>
      <c r="G5" s="228"/>
      <c r="H5" s="230" t="s">
        <v>168</v>
      </c>
      <c r="I5" s="350"/>
      <c r="J5" s="350"/>
      <c r="K5" s="230" t="s">
        <v>169</v>
      </c>
      <c r="L5" s="350"/>
      <c r="M5" s="350"/>
    </row>
    <row r="6" spans="2:13" x14ac:dyDescent="0.15"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2:13" x14ac:dyDescent="0.15">
      <c r="B7" s="228" t="s">
        <v>170</v>
      </c>
      <c r="C7" s="228"/>
      <c r="D7" s="228"/>
      <c r="E7" s="228"/>
      <c r="F7" s="228"/>
      <c r="G7" s="228"/>
      <c r="H7" s="228"/>
      <c r="I7" s="228"/>
      <c r="J7" s="228"/>
      <c r="K7" s="228"/>
    </row>
    <row r="8" spans="2:13" ht="33.75" customHeight="1" x14ac:dyDescent="0.15">
      <c r="B8" s="234"/>
      <c r="C8" s="355" t="s">
        <v>192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2:13" x14ac:dyDescent="0.15"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2:13" x14ac:dyDescent="0.15"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2:13" x14ac:dyDescent="0.15">
      <c r="B11" s="228" t="s">
        <v>193</v>
      </c>
      <c r="C11" s="228"/>
      <c r="D11" s="228"/>
      <c r="E11" s="228"/>
      <c r="F11" s="228"/>
      <c r="G11" s="228"/>
      <c r="H11" s="228"/>
      <c r="I11" s="228"/>
      <c r="J11" s="228"/>
      <c r="K11" s="228"/>
    </row>
    <row r="12" spans="2:13" x14ac:dyDescent="0.15"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2:13" x14ac:dyDescent="0.15">
      <c r="B13" s="228">
        <v>1</v>
      </c>
      <c r="C13" s="218" t="s">
        <v>194</v>
      </c>
      <c r="J13" s="228"/>
      <c r="K13" s="228"/>
    </row>
    <row r="14" spans="2:13" x14ac:dyDescent="0.15">
      <c r="B14" s="228"/>
      <c r="J14" s="228"/>
      <c r="K14" s="228"/>
    </row>
    <row r="15" spans="2:13" x14ac:dyDescent="0.15">
      <c r="B15" s="228"/>
      <c r="J15" s="228"/>
      <c r="K15" s="228"/>
    </row>
    <row r="16" spans="2:13" x14ac:dyDescent="0.15">
      <c r="B16" s="228"/>
      <c r="J16" s="228"/>
      <c r="K16" s="228"/>
    </row>
    <row r="17" spans="2:11" x14ac:dyDescent="0.15">
      <c r="B17" s="228"/>
      <c r="J17" s="228"/>
      <c r="K17" s="228"/>
    </row>
    <row r="18" spans="2:11" x14ac:dyDescent="0.15">
      <c r="B18" s="228">
        <v>2</v>
      </c>
      <c r="C18" s="228" t="s">
        <v>195</v>
      </c>
      <c r="D18" s="228"/>
      <c r="E18" s="228"/>
      <c r="F18" s="228"/>
      <c r="G18" s="228"/>
      <c r="H18" s="228"/>
      <c r="I18" s="228"/>
      <c r="J18" s="228"/>
      <c r="K18" s="228"/>
    </row>
    <row r="19" spans="2:11" x14ac:dyDescent="0.15">
      <c r="B19" s="228"/>
      <c r="C19" s="228"/>
      <c r="D19" s="228"/>
      <c r="E19" s="228"/>
      <c r="F19" s="228"/>
      <c r="G19" s="228"/>
      <c r="H19" s="228"/>
      <c r="I19" s="228"/>
      <c r="J19" s="228"/>
      <c r="K19" s="228"/>
    </row>
    <row r="20" spans="2:11" x14ac:dyDescent="0.15">
      <c r="B20" s="228"/>
      <c r="C20" s="228"/>
      <c r="D20" s="228"/>
      <c r="E20" s="228"/>
      <c r="F20" s="228"/>
      <c r="G20" s="228"/>
      <c r="H20" s="228"/>
      <c r="I20" s="228"/>
      <c r="J20" s="228"/>
      <c r="K20" s="228"/>
    </row>
    <row r="21" spans="2:11" x14ac:dyDescent="0.15">
      <c r="B21" s="228"/>
      <c r="C21" s="228"/>
      <c r="D21" s="228"/>
      <c r="E21" s="228"/>
      <c r="F21" s="228"/>
      <c r="G21" s="228"/>
      <c r="H21" s="228"/>
      <c r="I21" s="228"/>
      <c r="J21" s="228"/>
      <c r="K21" s="228"/>
    </row>
    <row r="22" spans="2:11" x14ac:dyDescent="0.15"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spans="2:11" x14ac:dyDescent="0.15">
      <c r="B23" s="235">
        <v>3</v>
      </c>
      <c r="C23" s="228" t="s">
        <v>196</v>
      </c>
      <c r="D23" s="228"/>
      <c r="E23" s="228"/>
      <c r="F23" s="228"/>
      <c r="G23" s="228"/>
      <c r="H23" s="228"/>
      <c r="I23" s="228"/>
      <c r="J23" s="228"/>
      <c r="K23" s="228"/>
    </row>
    <row r="24" spans="2:11" x14ac:dyDescent="0.15"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2:11" x14ac:dyDescent="0.15"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2:11" x14ac:dyDescent="0.15"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spans="2:11" x14ac:dyDescent="0.15">
      <c r="B27" s="228"/>
      <c r="C27" s="228"/>
      <c r="D27" s="228"/>
      <c r="E27" s="228"/>
      <c r="F27" s="228"/>
      <c r="G27" s="228"/>
      <c r="H27" s="228"/>
      <c r="I27" s="228"/>
      <c r="J27" s="228"/>
      <c r="K27" s="228"/>
    </row>
    <row r="28" spans="2:11" x14ac:dyDescent="0.15">
      <c r="B28" s="235">
        <v>4</v>
      </c>
      <c r="C28" s="235" t="s">
        <v>197</v>
      </c>
      <c r="D28" s="228"/>
      <c r="E28" s="228"/>
      <c r="F28" s="228"/>
      <c r="G28" s="228"/>
      <c r="H28" s="228"/>
      <c r="I28" s="228"/>
      <c r="J28" s="228"/>
      <c r="K28" s="228"/>
    </row>
    <row r="29" spans="2:11" x14ac:dyDescent="0.15"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2:11" x14ac:dyDescent="0.15"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2:11" x14ac:dyDescent="0.15"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  <row r="32" spans="2:11" x14ac:dyDescent="0.15"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2:11" x14ac:dyDescent="0.15">
      <c r="B33" s="235">
        <v>5</v>
      </c>
      <c r="C33" s="235" t="s">
        <v>198</v>
      </c>
      <c r="D33" s="228"/>
      <c r="E33" s="228"/>
      <c r="F33" s="228"/>
      <c r="G33" s="228"/>
      <c r="H33" s="228"/>
      <c r="I33" s="228"/>
      <c r="J33" s="228"/>
      <c r="K33" s="228"/>
    </row>
    <row r="34" spans="2:11" x14ac:dyDescent="0.15"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2:11" x14ac:dyDescent="0.15">
      <c r="B35" s="228"/>
      <c r="C35" s="228"/>
      <c r="D35" s="228"/>
      <c r="E35" s="228"/>
      <c r="F35" s="228"/>
      <c r="G35" s="228"/>
      <c r="H35" s="228"/>
      <c r="I35" s="228"/>
      <c r="J35" s="228"/>
      <c r="K35" s="228"/>
    </row>
    <row r="36" spans="2:11" x14ac:dyDescent="0.15"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2:11" x14ac:dyDescent="0.15">
      <c r="B37" s="228"/>
      <c r="C37" s="228"/>
      <c r="D37" s="228"/>
      <c r="E37" s="228"/>
      <c r="F37" s="228"/>
      <c r="G37" s="228"/>
      <c r="H37" s="228"/>
      <c r="I37" s="228"/>
      <c r="J37" s="228"/>
      <c r="K37" s="228"/>
    </row>
    <row r="38" spans="2:11" x14ac:dyDescent="0.15">
      <c r="B38" s="235">
        <v>6</v>
      </c>
      <c r="C38" s="235" t="s">
        <v>199</v>
      </c>
      <c r="D38" s="228"/>
      <c r="E38" s="228"/>
      <c r="F38" s="228"/>
      <c r="G38" s="228"/>
      <c r="H38" s="228"/>
      <c r="I38" s="228"/>
      <c r="J38" s="228"/>
      <c r="K38" s="228"/>
    </row>
    <row r="39" spans="2:11" x14ac:dyDescent="0.15">
      <c r="B39" s="228"/>
      <c r="C39" s="228"/>
      <c r="D39" s="228"/>
      <c r="E39" s="228"/>
      <c r="F39" s="228"/>
      <c r="G39" s="228"/>
      <c r="H39" s="228"/>
      <c r="I39" s="228"/>
      <c r="J39" s="228"/>
      <c r="K39" s="228"/>
    </row>
    <row r="40" spans="2:11" x14ac:dyDescent="0.15">
      <c r="B40" s="228"/>
      <c r="C40" s="228"/>
      <c r="D40" s="228"/>
      <c r="E40" s="228"/>
      <c r="F40" s="228"/>
      <c r="G40" s="228"/>
      <c r="H40" s="228"/>
      <c r="I40" s="228"/>
      <c r="J40" s="228"/>
      <c r="K40" s="228"/>
    </row>
    <row r="41" spans="2:11" x14ac:dyDescent="0.15">
      <c r="B41" s="228"/>
      <c r="C41" s="228"/>
      <c r="D41" s="228"/>
      <c r="E41" s="228"/>
      <c r="F41" s="228"/>
      <c r="G41" s="228"/>
      <c r="H41" s="228"/>
      <c r="I41" s="228"/>
      <c r="J41" s="228"/>
      <c r="K41" s="228"/>
    </row>
    <row r="42" spans="2:11" x14ac:dyDescent="0.15"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3" spans="2:11" x14ac:dyDescent="0.15">
      <c r="B43" s="235">
        <v>7</v>
      </c>
      <c r="C43" s="235" t="s">
        <v>200</v>
      </c>
      <c r="D43" s="228"/>
      <c r="E43" s="228"/>
      <c r="F43" s="228"/>
      <c r="G43" s="228"/>
      <c r="H43" s="228"/>
      <c r="I43" s="228"/>
      <c r="J43" s="228"/>
      <c r="K43" s="228"/>
    </row>
    <row r="44" spans="2:11" x14ac:dyDescent="0.15">
      <c r="B44" s="228"/>
      <c r="C44" s="228"/>
      <c r="D44" s="228"/>
      <c r="E44" s="228"/>
      <c r="F44" s="228"/>
      <c r="G44" s="228"/>
      <c r="H44" s="228"/>
      <c r="I44" s="228"/>
      <c r="J44" s="228"/>
      <c r="K44" s="228"/>
    </row>
    <row r="45" spans="2:11" x14ac:dyDescent="0.15">
      <c r="B45" s="228"/>
      <c r="C45" s="228"/>
      <c r="D45" s="228"/>
      <c r="E45" s="228"/>
      <c r="F45" s="228"/>
      <c r="G45" s="228"/>
      <c r="H45" s="228"/>
      <c r="I45" s="228"/>
      <c r="J45" s="228"/>
      <c r="K45" s="228"/>
    </row>
    <row r="46" spans="2:11" x14ac:dyDescent="0.15">
      <c r="B46" s="228"/>
      <c r="C46" s="228"/>
      <c r="D46" s="228"/>
      <c r="E46" s="228"/>
      <c r="F46" s="228"/>
      <c r="G46" s="228"/>
      <c r="H46" s="228"/>
      <c r="I46" s="228"/>
      <c r="J46" s="228"/>
      <c r="K46" s="228"/>
    </row>
    <row r="47" spans="2:11" x14ac:dyDescent="0.15">
      <c r="B47" s="228"/>
      <c r="C47" s="228"/>
      <c r="D47" s="228"/>
      <c r="E47" s="228"/>
      <c r="F47" s="228"/>
      <c r="G47" s="228"/>
      <c r="H47" s="228"/>
      <c r="I47" s="228"/>
      <c r="J47" s="228"/>
      <c r="K47" s="228"/>
    </row>
    <row r="48" spans="2:11" x14ac:dyDescent="0.15">
      <c r="B48" s="235">
        <v>8</v>
      </c>
      <c r="C48" s="235" t="s">
        <v>201</v>
      </c>
      <c r="D48" s="228"/>
      <c r="E48" s="228"/>
      <c r="F48" s="228"/>
      <c r="G48" s="228"/>
      <c r="H48" s="228"/>
      <c r="I48" s="228"/>
      <c r="J48" s="228"/>
      <c r="K48" s="228"/>
    </row>
    <row r="49" spans="2:11" x14ac:dyDescent="0.15">
      <c r="B49" s="228"/>
      <c r="C49" s="228"/>
      <c r="D49" s="228"/>
      <c r="E49" s="228"/>
      <c r="F49" s="228"/>
      <c r="G49" s="228"/>
      <c r="H49" s="228"/>
      <c r="I49" s="228"/>
      <c r="J49" s="228"/>
      <c r="K49" s="228"/>
    </row>
    <row r="50" spans="2:11" x14ac:dyDescent="0.15">
      <c r="B50" s="228"/>
      <c r="C50" s="228"/>
      <c r="D50" s="228"/>
      <c r="E50" s="228"/>
      <c r="F50" s="228"/>
      <c r="G50" s="228"/>
      <c r="H50" s="228"/>
      <c r="I50" s="228"/>
      <c r="J50" s="228"/>
      <c r="K50" s="228"/>
    </row>
    <row r="51" spans="2:11" x14ac:dyDescent="0.15">
      <c r="B51" s="228"/>
      <c r="C51" s="228"/>
      <c r="D51" s="228"/>
      <c r="E51" s="228"/>
      <c r="F51" s="228"/>
      <c r="G51" s="228"/>
      <c r="H51" s="228"/>
      <c r="I51" s="228"/>
      <c r="J51" s="228"/>
      <c r="K51" s="228"/>
    </row>
    <row r="52" spans="2:11" x14ac:dyDescent="0.15">
      <c r="B52" s="228"/>
      <c r="C52" s="228"/>
      <c r="D52" s="228"/>
      <c r="E52" s="228"/>
      <c r="F52" s="228"/>
      <c r="G52" s="228"/>
      <c r="H52" s="228"/>
      <c r="I52" s="228"/>
      <c r="J52" s="228"/>
      <c r="K52" s="228"/>
    </row>
    <row r="53" spans="2:11" ht="12" customHeight="1" x14ac:dyDescent="0.15">
      <c r="B53" s="228">
        <v>9</v>
      </c>
      <c r="C53" s="235" t="s">
        <v>202</v>
      </c>
      <c r="D53" s="228"/>
      <c r="E53" s="228"/>
      <c r="F53" s="228"/>
      <c r="G53" s="228"/>
      <c r="H53" s="228"/>
      <c r="I53" s="228"/>
      <c r="J53" s="228"/>
      <c r="K53" s="228"/>
    </row>
    <row r="54" spans="2:11" x14ac:dyDescent="0.15">
      <c r="B54" s="228"/>
      <c r="C54" s="228"/>
      <c r="D54" s="228"/>
      <c r="E54" s="228"/>
      <c r="F54" s="228"/>
      <c r="G54" s="228"/>
      <c r="H54" s="228"/>
      <c r="I54" s="228"/>
      <c r="J54" s="228"/>
      <c r="K54" s="228"/>
    </row>
    <row r="55" spans="2:11" x14ac:dyDescent="0.15">
      <c r="B55" s="228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2:11" x14ac:dyDescent="0.15">
      <c r="B56" s="228"/>
      <c r="C56" s="228"/>
      <c r="D56" s="228"/>
      <c r="E56" s="228"/>
      <c r="F56" s="228"/>
      <c r="G56" s="228"/>
      <c r="H56" s="228"/>
      <c r="I56" s="228"/>
      <c r="J56" s="228"/>
      <c r="K56" s="228"/>
    </row>
    <row r="57" spans="2:11" x14ac:dyDescent="0.15">
      <c r="B57" s="228"/>
      <c r="C57" s="228"/>
      <c r="D57" s="228"/>
      <c r="E57" s="228"/>
      <c r="F57" s="228"/>
      <c r="G57" s="228"/>
      <c r="H57" s="228"/>
      <c r="I57" s="228"/>
      <c r="J57" s="228"/>
      <c r="K57" s="228"/>
    </row>
    <row r="58" spans="2:11" ht="12" customHeight="1" x14ac:dyDescent="0.15">
      <c r="B58" s="228">
        <v>10</v>
      </c>
      <c r="C58" s="235"/>
      <c r="D58" s="228"/>
      <c r="E58" s="228"/>
      <c r="F58" s="228"/>
      <c r="G58" s="228"/>
      <c r="H58" s="228"/>
      <c r="I58" s="228"/>
      <c r="J58" s="228"/>
      <c r="K58" s="228"/>
    </row>
    <row r="59" spans="2:11" x14ac:dyDescent="0.15">
      <c r="B59" s="228"/>
      <c r="C59" s="228"/>
      <c r="D59" s="228"/>
      <c r="E59" s="228"/>
      <c r="F59" s="228"/>
      <c r="G59" s="228"/>
      <c r="H59" s="228"/>
      <c r="I59" s="228"/>
      <c r="J59" s="228"/>
      <c r="K59" s="228"/>
    </row>
    <row r="60" spans="2:11" x14ac:dyDescent="0.15">
      <c r="B60" s="228"/>
      <c r="C60" s="228"/>
      <c r="D60" s="228"/>
      <c r="E60" s="228"/>
      <c r="F60" s="228"/>
      <c r="G60" s="228"/>
      <c r="H60" s="228"/>
      <c r="I60" s="228"/>
      <c r="J60" s="228"/>
      <c r="K60" s="228"/>
    </row>
    <row r="61" spans="2:11" x14ac:dyDescent="0.15">
      <c r="B61" s="228"/>
      <c r="C61" s="228"/>
      <c r="D61" s="228"/>
      <c r="E61" s="228"/>
      <c r="F61" s="228"/>
      <c r="G61" s="228"/>
      <c r="H61" s="228"/>
      <c r="I61" s="228"/>
      <c r="J61" s="228"/>
      <c r="K61" s="228"/>
    </row>
    <row r="62" spans="2:11" x14ac:dyDescent="0.15">
      <c r="B62" s="228"/>
      <c r="C62" s="228"/>
      <c r="D62" s="228"/>
      <c r="E62" s="228"/>
      <c r="F62" s="228"/>
      <c r="G62" s="228"/>
      <c r="H62" s="228"/>
      <c r="I62" s="228"/>
      <c r="J62" s="228"/>
      <c r="K62" s="228"/>
    </row>
    <row r="63" spans="2:11" ht="12" customHeight="1" x14ac:dyDescent="0.15">
      <c r="B63" s="228">
        <v>11</v>
      </c>
      <c r="C63" s="235"/>
      <c r="D63" s="228"/>
      <c r="E63" s="228"/>
      <c r="F63" s="228"/>
      <c r="G63" s="228"/>
      <c r="H63" s="228"/>
      <c r="I63" s="228"/>
      <c r="J63" s="228"/>
      <c r="K63" s="228"/>
    </row>
    <row r="64" spans="2:11" x14ac:dyDescent="0.15">
      <c r="B64" s="228"/>
      <c r="C64" s="228"/>
      <c r="D64" s="228"/>
      <c r="E64" s="228"/>
      <c r="F64" s="228"/>
      <c r="G64" s="228"/>
      <c r="H64" s="228"/>
      <c r="I64" s="228"/>
      <c r="J64" s="228"/>
      <c r="K64" s="228"/>
    </row>
    <row r="65" spans="2:11" x14ac:dyDescent="0.15">
      <c r="B65" s="228"/>
      <c r="C65" s="228"/>
      <c r="D65" s="228"/>
      <c r="E65" s="228"/>
      <c r="F65" s="228"/>
      <c r="G65" s="228"/>
      <c r="H65" s="228"/>
      <c r="I65" s="228"/>
      <c r="J65" s="228"/>
      <c r="K65" s="228"/>
    </row>
    <row r="66" spans="2:11" x14ac:dyDescent="0.15">
      <c r="B66" s="228"/>
      <c r="C66" s="228"/>
      <c r="D66" s="228"/>
      <c r="E66" s="228"/>
      <c r="F66" s="228"/>
      <c r="G66" s="228"/>
      <c r="H66" s="228"/>
      <c r="I66" s="228"/>
      <c r="J66" s="228"/>
      <c r="K66" s="228"/>
    </row>
    <row r="67" spans="2:11" x14ac:dyDescent="0.15">
      <c r="B67" s="228"/>
      <c r="C67" s="228"/>
      <c r="D67" s="228"/>
      <c r="E67" s="228"/>
      <c r="F67" s="228"/>
      <c r="G67" s="228"/>
      <c r="H67" s="228"/>
      <c r="I67" s="228"/>
      <c r="J67" s="228"/>
      <c r="K67" s="228"/>
    </row>
    <row r="68" spans="2:11" ht="12" customHeight="1" x14ac:dyDescent="0.15">
      <c r="B68" s="228">
        <v>12</v>
      </c>
      <c r="C68" s="235"/>
      <c r="D68" s="228"/>
      <c r="E68" s="228"/>
      <c r="F68" s="228"/>
      <c r="G68" s="228"/>
      <c r="H68" s="228"/>
      <c r="I68" s="228"/>
      <c r="J68" s="228"/>
      <c r="K68" s="228"/>
    </row>
    <row r="69" spans="2:11" x14ac:dyDescent="0.15">
      <c r="B69" s="228"/>
      <c r="C69" s="228"/>
      <c r="D69" s="228"/>
      <c r="E69" s="228"/>
      <c r="F69" s="228"/>
      <c r="G69" s="228"/>
      <c r="H69" s="228"/>
      <c r="I69" s="228"/>
      <c r="J69" s="228"/>
      <c r="K69" s="228"/>
    </row>
    <row r="70" spans="2:11" x14ac:dyDescent="0.15"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2:11" x14ac:dyDescent="0.15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x14ac:dyDescent="0.15">
      <c r="B72" s="228"/>
      <c r="C72" s="228"/>
      <c r="D72" s="228"/>
      <c r="E72" s="228"/>
      <c r="F72" s="228"/>
      <c r="G72" s="228"/>
      <c r="H72" s="228"/>
      <c r="I72" s="228"/>
      <c r="J72" s="228"/>
      <c r="K72" s="228"/>
    </row>
    <row r="73" spans="2:11" x14ac:dyDescent="0.15">
      <c r="B73" s="228"/>
      <c r="C73" s="228"/>
      <c r="D73" s="228"/>
      <c r="E73" s="228"/>
      <c r="F73" s="228"/>
      <c r="G73" s="228"/>
      <c r="H73" s="228"/>
      <c r="I73" s="228"/>
      <c r="J73" s="228"/>
      <c r="K73" s="228"/>
    </row>
    <row r="74" spans="2:11" x14ac:dyDescent="0.15"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5" spans="2:11" x14ac:dyDescent="0.15">
      <c r="B75" s="228"/>
      <c r="C75" s="228"/>
      <c r="D75" s="228"/>
      <c r="E75" s="228"/>
      <c r="F75" s="228"/>
      <c r="G75" s="228"/>
      <c r="H75" s="228"/>
      <c r="I75" s="228"/>
      <c r="J75" s="228"/>
      <c r="K75" s="228"/>
    </row>
    <row r="76" spans="2:11" x14ac:dyDescent="0.15">
      <c r="B76" s="228"/>
      <c r="C76" s="228"/>
      <c r="D76" s="228"/>
      <c r="E76" s="228"/>
      <c r="F76" s="228"/>
      <c r="G76" s="228"/>
      <c r="H76" s="228"/>
      <c r="I76" s="228"/>
      <c r="J76" s="228"/>
      <c r="K76" s="228"/>
    </row>
  </sheetData>
  <mergeCells count="3">
    <mergeCell ref="I5:J5"/>
    <mergeCell ref="L5:M5"/>
    <mergeCell ref="C8:M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A43"/>
  <sheetViews>
    <sheetView tabSelected="1" view="pageBreakPreview" zoomScale="80" zoomScaleNormal="100" zoomScaleSheetLayoutView="80" workbookViewId="0">
      <selection activeCell="H15" sqref="H15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6.2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9" customWidth="1"/>
    <col min="44" max="44" width="2.125" style="278" hidden="1" customWidth="1"/>
    <col min="45" max="45" width="46.75" style="278" customWidth="1"/>
    <col min="46" max="46" width="0" style="9" hidden="1" customWidth="1"/>
    <col min="47" max="48" width="5.375" style="9" hidden="1" customWidth="1"/>
    <col min="49" max="49" width="14.625" style="120" hidden="1" customWidth="1"/>
    <col min="50" max="50" width="22.5" style="9" hidden="1" customWidth="1"/>
    <col min="51" max="52" width="27" style="130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287"/>
      <c r="AS1" s="287"/>
      <c r="AW1" s="120" t="s">
        <v>206</v>
      </c>
    </row>
    <row r="2" spans="1:53" ht="24" customHeight="1" thickBot="1" x14ac:dyDescent="0.2">
      <c r="A2" s="357" t="s">
        <v>211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R2" s="288"/>
      <c r="AS2" s="289"/>
      <c r="AW2" s="120" t="s">
        <v>207</v>
      </c>
    </row>
    <row r="3" spans="1:53" ht="17.25" customHeight="1" thickBot="1" x14ac:dyDescent="0.2">
      <c r="A3" s="358" t="s">
        <v>208</v>
      </c>
      <c r="B3" s="359"/>
      <c r="C3" s="359"/>
      <c r="D3" s="359"/>
      <c r="E3" s="359"/>
      <c r="F3" s="359"/>
      <c r="G3" s="360"/>
      <c r="H3" s="367" t="s">
        <v>71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9"/>
      <c r="AN3" s="370" t="s">
        <v>44</v>
      </c>
      <c r="AO3" s="373" t="s">
        <v>72</v>
      </c>
      <c r="AP3" s="376" t="s">
        <v>53</v>
      </c>
      <c r="AR3" s="293"/>
      <c r="AS3" s="293" t="s">
        <v>269</v>
      </c>
      <c r="AT3" s="21"/>
      <c r="AU3" s="22"/>
      <c r="AV3" s="22"/>
      <c r="AW3" s="122" t="s">
        <v>212</v>
      </c>
      <c r="AX3" s="21"/>
      <c r="AY3" s="21"/>
      <c r="AZ3" s="21"/>
      <c r="BA3" s="21"/>
    </row>
    <row r="4" spans="1:53" ht="17.25" customHeight="1" thickBot="1" x14ac:dyDescent="0.2">
      <c r="A4" s="361"/>
      <c r="B4" s="362"/>
      <c r="C4" s="362"/>
      <c r="D4" s="362"/>
      <c r="E4" s="362"/>
      <c r="F4" s="362"/>
      <c r="G4" s="363"/>
      <c r="H4" s="382" t="s">
        <v>213</v>
      </c>
      <c r="I4" s="383"/>
      <c r="J4" s="383"/>
      <c r="K4" s="383"/>
      <c r="L4" s="383" t="s">
        <v>87</v>
      </c>
      <c r="M4" s="383"/>
      <c r="N4" s="383"/>
      <c r="O4" s="383"/>
      <c r="P4" s="383" t="s">
        <v>87</v>
      </c>
      <c r="Q4" s="383"/>
      <c r="R4" s="383"/>
      <c r="S4" s="383"/>
      <c r="T4" s="383" t="s">
        <v>87</v>
      </c>
      <c r="U4" s="383"/>
      <c r="V4" s="383"/>
      <c r="W4" s="384"/>
      <c r="X4" s="382" t="s">
        <v>213</v>
      </c>
      <c r="Y4" s="383"/>
      <c r="Z4" s="383"/>
      <c r="AA4" s="383"/>
      <c r="AB4" s="383" t="s">
        <v>87</v>
      </c>
      <c r="AC4" s="383"/>
      <c r="AD4" s="383"/>
      <c r="AE4" s="383"/>
      <c r="AF4" s="383" t="s">
        <v>87</v>
      </c>
      <c r="AG4" s="383"/>
      <c r="AH4" s="383"/>
      <c r="AI4" s="383"/>
      <c r="AJ4" s="383" t="s">
        <v>87</v>
      </c>
      <c r="AK4" s="383"/>
      <c r="AL4" s="383"/>
      <c r="AM4" s="384"/>
      <c r="AN4" s="371"/>
      <c r="AO4" s="374"/>
      <c r="AP4" s="377"/>
      <c r="AR4" s="294"/>
      <c r="AS4" s="294" t="s">
        <v>289</v>
      </c>
      <c r="AT4" s="21"/>
      <c r="AU4" s="22"/>
      <c r="AV4" s="22"/>
      <c r="AW4" s="122" t="s">
        <v>214</v>
      </c>
      <c r="AX4" s="21"/>
      <c r="AY4" s="21"/>
      <c r="AZ4" s="131"/>
      <c r="BA4" s="21"/>
    </row>
    <row r="5" spans="1:53" ht="17.25" customHeight="1" x14ac:dyDescent="0.15">
      <c r="A5" s="361"/>
      <c r="B5" s="362"/>
      <c r="C5" s="362"/>
      <c r="D5" s="362"/>
      <c r="E5" s="362"/>
      <c r="F5" s="362"/>
      <c r="G5" s="363"/>
      <c r="H5" s="379" t="s">
        <v>56</v>
      </c>
      <c r="I5" s="380"/>
      <c r="J5" s="380" t="s">
        <v>57</v>
      </c>
      <c r="K5" s="381"/>
      <c r="L5" s="379" t="s">
        <v>58</v>
      </c>
      <c r="M5" s="380"/>
      <c r="N5" s="380" t="s">
        <v>59</v>
      </c>
      <c r="O5" s="381"/>
      <c r="P5" s="379" t="s">
        <v>60</v>
      </c>
      <c r="Q5" s="380"/>
      <c r="R5" s="380" t="s">
        <v>61</v>
      </c>
      <c r="S5" s="381"/>
      <c r="T5" s="379" t="s">
        <v>62</v>
      </c>
      <c r="U5" s="380"/>
      <c r="V5" s="380" t="s">
        <v>63</v>
      </c>
      <c r="W5" s="381"/>
      <c r="X5" s="379" t="s">
        <v>88</v>
      </c>
      <c r="Y5" s="380"/>
      <c r="Z5" s="380" t="s">
        <v>89</v>
      </c>
      <c r="AA5" s="381"/>
      <c r="AB5" s="379" t="s">
        <v>90</v>
      </c>
      <c r="AC5" s="380"/>
      <c r="AD5" s="380" t="s">
        <v>91</v>
      </c>
      <c r="AE5" s="381"/>
      <c r="AF5" s="379" t="s">
        <v>92</v>
      </c>
      <c r="AG5" s="380"/>
      <c r="AH5" s="380" t="s">
        <v>93</v>
      </c>
      <c r="AI5" s="381"/>
      <c r="AJ5" s="379" t="s">
        <v>94</v>
      </c>
      <c r="AK5" s="380"/>
      <c r="AL5" s="380" t="s">
        <v>95</v>
      </c>
      <c r="AM5" s="381"/>
      <c r="AN5" s="371"/>
      <c r="AO5" s="374"/>
      <c r="AP5" s="377"/>
      <c r="AR5" s="294"/>
      <c r="AS5" s="130" t="s">
        <v>290</v>
      </c>
      <c r="AT5" s="21"/>
      <c r="AU5" s="21"/>
      <c r="AV5" s="21"/>
      <c r="AW5" s="122" t="s">
        <v>215</v>
      </c>
      <c r="AX5" s="21"/>
      <c r="AY5" s="21"/>
      <c r="AZ5" s="21"/>
      <c r="BA5" s="21"/>
    </row>
    <row r="6" spans="1:53" ht="17.25" customHeight="1" thickBot="1" x14ac:dyDescent="0.2">
      <c r="A6" s="364"/>
      <c r="B6" s="365"/>
      <c r="C6" s="365"/>
      <c r="D6" s="365"/>
      <c r="E6" s="365"/>
      <c r="F6" s="365"/>
      <c r="G6" s="366"/>
      <c r="H6" s="236" t="s">
        <v>69</v>
      </c>
      <c r="I6" s="237" t="s">
        <v>205</v>
      </c>
      <c r="J6" s="238" t="s">
        <v>69</v>
      </c>
      <c r="K6" s="239" t="s">
        <v>205</v>
      </c>
      <c r="L6" s="236" t="s">
        <v>69</v>
      </c>
      <c r="M6" s="237" t="s">
        <v>205</v>
      </c>
      <c r="N6" s="238" t="s">
        <v>69</v>
      </c>
      <c r="O6" s="239" t="s">
        <v>205</v>
      </c>
      <c r="P6" s="236" t="s">
        <v>69</v>
      </c>
      <c r="Q6" s="237" t="s">
        <v>205</v>
      </c>
      <c r="R6" s="238" t="s">
        <v>69</v>
      </c>
      <c r="S6" s="239" t="s">
        <v>205</v>
      </c>
      <c r="T6" s="236" t="s">
        <v>69</v>
      </c>
      <c r="U6" s="237" t="s">
        <v>205</v>
      </c>
      <c r="V6" s="238" t="s">
        <v>69</v>
      </c>
      <c r="W6" s="239" t="s">
        <v>205</v>
      </c>
      <c r="X6" s="236" t="s">
        <v>69</v>
      </c>
      <c r="Y6" s="237" t="s">
        <v>205</v>
      </c>
      <c r="Z6" s="238" t="s">
        <v>69</v>
      </c>
      <c r="AA6" s="239" t="s">
        <v>205</v>
      </c>
      <c r="AB6" s="236" t="s">
        <v>69</v>
      </c>
      <c r="AC6" s="237" t="s">
        <v>205</v>
      </c>
      <c r="AD6" s="238" t="s">
        <v>69</v>
      </c>
      <c r="AE6" s="239" t="s">
        <v>205</v>
      </c>
      <c r="AF6" s="236" t="s">
        <v>69</v>
      </c>
      <c r="AG6" s="237" t="s">
        <v>205</v>
      </c>
      <c r="AH6" s="238" t="s">
        <v>69</v>
      </c>
      <c r="AI6" s="239" t="s">
        <v>205</v>
      </c>
      <c r="AJ6" s="236" t="s">
        <v>69</v>
      </c>
      <c r="AK6" s="237" t="s">
        <v>205</v>
      </c>
      <c r="AL6" s="238" t="s">
        <v>69</v>
      </c>
      <c r="AM6" s="239" t="s">
        <v>205</v>
      </c>
      <c r="AN6" s="372"/>
      <c r="AO6" s="375"/>
      <c r="AP6" s="378"/>
      <c r="AR6" s="295"/>
      <c r="AS6" s="294" t="s">
        <v>270</v>
      </c>
      <c r="AT6" s="21"/>
      <c r="AU6" s="21"/>
      <c r="AV6" s="21"/>
      <c r="AW6" s="122" t="s">
        <v>209</v>
      </c>
      <c r="AX6" s="21"/>
      <c r="AY6" s="21"/>
      <c r="AZ6" s="21"/>
      <c r="BA6" s="21"/>
    </row>
    <row r="7" spans="1:53" ht="17.25" customHeight="1" x14ac:dyDescent="0.15">
      <c r="A7" s="385" t="s">
        <v>98</v>
      </c>
      <c r="B7" s="387" t="s">
        <v>99</v>
      </c>
      <c r="C7" s="387"/>
      <c r="D7" s="388"/>
      <c r="E7" s="152" t="s">
        <v>100</v>
      </c>
      <c r="F7" s="152"/>
      <c r="G7" s="144"/>
      <c r="H7" s="88"/>
      <c r="I7" s="70"/>
      <c r="J7" s="89"/>
      <c r="K7" s="71"/>
      <c r="L7" s="88"/>
      <c r="M7" s="70"/>
      <c r="N7" s="89"/>
      <c r="O7" s="72"/>
      <c r="P7" s="88"/>
      <c r="Q7" s="70"/>
      <c r="R7" s="89"/>
      <c r="S7" s="71"/>
      <c r="T7" s="90"/>
      <c r="U7" s="70"/>
      <c r="V7" s="89"/>
      <c r="W7" s="71"/>
      <c r="X7" s="88"/>
      <c r="Y7" s="70"/>
      <c r="Z7" s="89"/>
      <c r="AA7" s="71"/>
      <c r="AB7" s="88"/>
      <c r="AC7" s="70"/>
      <c r="AD7" s="89"/>
      <c r="AE7" s="72"/>
      <c r="AF7" s="88"/>
      <c r="AG7" s="70"/>
      <c r="AH7" s="89"/>
      <c r="AI7" s="71"/>
      <c r="AJ7" s="90"/>
      <c r="AK7" s="70"/>
      <c r="AL7" s="89"/>
      <c r="AM7" s="71"/>
      <c r="AN7" s="155">
        <f>SUM(H7,J7,L7,N7,P7,R7,T7,V7,X7,Z7,AB7,AD7,AF7,AH7,AJ7,AL7)</f>
        <v>0</v>
      </c>
      <c r="AO7" s="156">
        <v>2</v>
      </c>
      <c r="AP7" s="54"/>
      <c r="AR7" s="296"/>
      <c r="AS7" s="295" t="s">
        <v>301</v>
      </c>
      <c r="AT7" s="244"/>
    </row>
    <row r="8" spans="1:53" ht="17.25" customHeight="1" x14ac:dyDescent="0.15">
      <c r="A8" s="386"/>
      <c r="B8" s="389"/>
      <c r="C8" s="389"/>
      <c r="D8" s="390"/>
      <c r="E8" s="148" t="s">
        <v>101</v>
      </c>
      <c r="F8" s="148"/>
      <c r="G8" s="146"/>
      <c r="H8" s="106"/>
      <c r="I8" s="76"/>
      <c r="J8" s="107"/>
      <c r="K8" s="77"/>
      <c r="L8" s="106"/>
      <c r="M8" s="76"/>
      <c r="N8" s="107"/>
      <c r="O8" s="85"/>
      <c r="P8" s="106"/>
      <c r="Q8" s="76"/>
      <c r="R8" s="107"/>
      <c r="S8" s="77"/>
      <c r="T8" s="108"/>
      <c r="U8" s="76"/>
      <c r="V8" s="107"/>
      <c r="W8" s="77"/>
      <c r="X8" s="106"/>
      <c r="Y8" s="76"/>
      <c r="Z8" s="107"/>
      <c r="AA8" s="77"/>
      <c r="AB8" s="106"/>
      <c r="AC8" s="76"/>
      <c r="AD8" s="107"/>
      <c r="AE8" s="85"/>
      <c r="AF8" s="106"/>
      <c r="AG8" s="76"/>
      <c r="AH8" s="107"/>
      <c r="AI8" s="77"/>
      <c r="AJ8" s="108"/>
      <c r="AK8" s="76"/>
      <c r="AL8" s="107"/>
      <c r="AM8" s="77"/>
      <c r="AN8" s="271">
        <f t="shared" ref="AN8:AN25" si="0">SUM(H8,J8,L8,N8,P8,R8,T8,V8,X8,Z8,AB8,AD8,AF8,AH8,AJ8,AL8)</f>
        <v>0</v>
      </c>
      <c r="AO8" s="50" t="s">
        <v>216</v>
      </c>
      <c r="AP8" s="55"/>
      <c r="AR8" s="294"/>
      <c r="AS8" s="294" t="s">
        <v>271</v>
      </c>
      <c r="AT8" s="244"/>
    </row>
    <row r="9" spans="1:53" ht="17.25" customHeight="1" x14ac:dyDescent="0.15">
      <c r="A9" s="386"/>
      <c r="B9" s="389"/>
      <c r="C9" s="389"/>
      <c r="D9" s="390"/>
      <c r="E9" s="149" t="s">
        <v>102</v>
      </c>
      <c r="F9" s="149"/>
      <c r="G9" s="157"/>
      <c r="H9" s="106"/>
      <c r="I9" s="76"/>
      <c r="J9" s="107"/>
      <c r="K9" s="77"/>
      <c r="L9" s="106"/>
      <c r="M9" s="76"/>
      <c r="N9" s="107"/>
      <c r="O9" s="85"/>
      <c r="P9" s="106"/>
      <c r="Q9" s="76"/>
      <c r="R9" s="107"/>
      <c r="S9" s="77"/>
      <c r="T9" s="108"/>
      <c r="U9" s="76"/>
      <c r="V9" s="107"/>
      <c r="W9" s="77"/>
      <c r="X9" s="106"/>
      <c r="Y9" s="76"/>
      <c r="Z9" s="107"/>
      <c r="AA9" s="77"/>
      <c r="AB9" s="106"/>
      <c r="AC9" s="76"/>
      <c r="AD9" s="107"/>
      <c r="AE9" s="85"/>
      <c r="AF9" s="106"/>
      <c r="AG9" s="76"/>
      <c r="AH9" s="107"/>
      <c r="AI9" s="77"/>
      <c r="AJ9" s="108"/>
      <c r="AK9" s="76"/>
      <c r="AL9" s="107"/>
      <c r="AM9" s="77"/>
      <c r="AN9" s="117">
        <f t="shared" si="0"/>
        <v>0</v>
      </c>
      <c r="AO9" s="50">
        <v>2</v>
      </c>
      <c r="AP9" s="55"/>
      <c r="AR9" s="295"/>
      <c r="AS9" s="295" t="s">
        <v>272</v>
      </c>
      <c r="AT9" s="244"/>
    </row>
    <row r="10" spans="1:53" ht="17.25" customHeight="1" x14ac:dyDescent="0.15">
      <c r="A10" s="386"/>
      <c r="B10" s="389"/>
      <c r="C10" s="389"/>
      <c r="D10" s="390"/>
      <c r="E10" s="393" t="s">
        <v>103</v>
      </c>
      <c r="F10" s="148" t="s">
        <v>104</v>
      </c>
      <c r="G10" s="146"/>
      <c r="H10" s="106"/>
      <c r="I10" s="76"/>
      <c r="J10" s="107"/>
      <c r="K10" s="77"/>
      <c r="L10" s="106"/>
      <c r="M10" s="76"/>
      <c r="N10" s="107"/>
      <c r="O10" s="85"/>
      <c r="P10" s="106"/>
      <c r="Q10" s="76"/>
      <c r="R10" s="107"/>
      <c r="S10" s="77"/>
      <c r="T10" s="108"/>
      <c r="U10" s="76"/>
      <c r="V10" s="107"/>
      <c r="W10" s="77"/>
      <c r="X10" s="106"/>
      <c r="Y10" s="76"/>
      <c r="Z10" s="107"/>
      <c r="AA10" s="77"/>
      <c r="AB10" s="106"/>
      <c r="AC10" s="76"/>
      <c r="AD10" s="107"/>
      <c r="AE10" s="85"/>
      <c r="AF10" s="106"/>
      <c r="AG10" s="76"/>
      <c r="AH10" s="107"/>
      <c r="AI10" s="77"/>
      <c r="AJ10" s="108"/>
      <c r="AK10" s="76"/>
      <c r="AL10" s="107"/>
      <c r="AM10" s="77"/>
      <c r="AN10" s="117">
        <f t="shared" si="0"/>
        <v>0</v>
      </c>
      <c r="AO10" s="240">
        <v>1</v>
      </c>
      <c r="AP10" s="158"/>
      <c r="AR10" s="297"/>
      <c r="AS10" s="310" t="s">
        <v>273</v>
      </c>
      <c r="AT10" s="244"/>
    </row>
    <row r="11" spans="1:53" ht="17.25" customHeight="1" x14ac:dyDescent="0.15">
      <c r="A11" s="386"/>
      <c r="B11" s="389"/>
      <c r="C11" s="389"/>
      <c r="D11" s="390"/>
      <c r="E11" s="393"/>
      <c r="F11" s="148" t="s">
        <v>105</v>
      </c>
      <c r="G11" s="146"/>
      <c r="H11" s="106"/>
      <c r="I11" s="76"/>
      <c r="J11" s="107"/>
      <c r="K11" s="77"/>
      <c r="L11" s="106"/>
      <c r="M11" s="76"/>
      <c r="N11" s="107"/>
      <c r="O11" s="85"/>
      <c r="P11" s="106"/>
      <c r="Q11" s="76"/>
      <c r="R11" s="107"/>
      <c r="S11" s="77"/>
      <c r="T11" s="108"/>
      <c r="U11" s="76"/>
      <c r="V11" s="107"/>
      <c r="W11" s="77"/>
      <c r="X11" s="106"/>
      <c r="Y11" s="76"/>
      <c r="Z11" s="107"/>
      <c r="AA11" s="77"/>
      <c r="AB11" s="106"/>
      <c r="AC11" s="76"/>
      <c r="AD11" s="107"/>
      <c r="AE11" s="85"/>
      <c r="AF11" s="106"/>
      <c r="AG11" s="76"/>
      <c r="AH11" s="107"/>
      <c r="AI11" s="77"/>
      <c r="AJ11" s="108"/>
      <c r="AK11" s="76"/>
      <c r="AL11" s="107"/>
      <c r="AM11" s="77"/>
      <c r="AN11" s="117">
        <f t="shared" si="0"/>
        <v>0</v>
      </c>
      <c r="AO11" s="240">
        <v>1</v>
      </c>
      <c r="AP11" s="158"/>
      <c r="AR11" s="297"/>
      <c r="AS11" s="310" t="s">
        <v>274</v>
      </c>
      <c r="AT11" s="244"/>
    </row>
    <row r="12" spans="1:53" ht="17.25" customHeight="1" x14ac:dyDescent="0.15">
      <c r="A12" s="386"/>
      <c r="B12" s="391"/>
      <c r="C12" s="391"/>
      <c r="D12" s="392"/>
      <c r="E12" s="145" t="s">
        <v>106</v>
      </c>
      <c r="F12" s="148"/>
      <c r="G12" s="146"/>
      <c r="H12" s="106"/>
      <c r="I12" s="76"/>
      <c r="J12" s="107"/>
      <c r="K12" s="77"/>
      <c r="L12" s="106"/>
      <c r="M12" s="76"/>
      <c r="N12" s="107"/>
      <c r="O12" s="85"/>
      <c r="P12" s="106"/>
      <c r="Q12" s="76"/>
      <c r="R12" s="107"/>
      <c r="S12" s="77"/>
      <c r="T12" s="108"/>
      <c r="U12" s="76"/>
      <c r="V12" s="107"/>
      <c r="W12" s="77"/>
      <c r="X12" s="106"/>
      <c r="Y12" s="76"/>
      <c r="Z12" s="107"/>
      <c r="AA12" s="77"/>
      <c r="AB12" s="106"/>
      <c r="AC12" s="76"/>
      <c r="AD12" s="107"/>
      <c r="AE12" s="85"/>
      <c r="AF12" s="106"/>
      <c r="AG12" s="76"/>
      <c r="AH12" s="107"/>
      <c r="AI12" s="77"/>
      <c r="AJ12" s="108"/>
      <c r="AK12" s="76"/>
      <c r="AL12" s="107"/>
      <c r="AM12" s="77"/>
      <c r="AN12" s="117">
        <f t="shared" si="0"/>
        <v>0</v>
      </c>
      <c r="AO12" s="240">
        <v>2</v>
      </c>
      <c r="AP12" s="158"/>
      <c r="AR12" s="294"/>
      <c r="AS12" s="294" t="s">
        <v>275</v>
      </c>
      <c r="AT12" s="244"/>
    </row>
    <row r="13" spans="1:53" ht="17.25" customHeight="1" x14ac:dyDescent="0.15">
      <c r="A13" s="386"/>
      <c r="B13" s="394" t="s">
        <v>107</v>
      </c>
      <c r="C13" s="395"/>
      <c r="D13" s="396"/>
      <c r="E13" s="145" t="s">
        <v>108</v>
      </c>
      <c r="F13" s="148"/>
      <c r="G13" s="146"/>
      <c r="H13" s="106"/>
      <c r="I13" s="76"/>
      <c r="J13" s="107"/>
      <c r="K13" s="77"/>
      <c r="L13" s="106"/>
      <c r="M13" s="76"/>
      <c r="N13" s="107"/>
      <c r="O13" s="85"/>
      <c r="P13" s="106"/>
      <c r="Q13" s="76"/>
      <c r="R13" s="107"/>
      <c r="S13" s="77"/>
      <c r="T13" s="108"/>
      <c r="U13" s="76"/>
      <c r="V13" s="107"/>
      <c r="W13" s="77"/>
      <c r="X13" s="106"/>
      <c r="Y13" s="76"/>
      <c r="Z13" s="107"/>
      <c r="AA13" s="77"/>
      <c r="AB13" s="106"/>
      <c r="AC13" s="76"/>
      <c r="AD13" s="107"/>
      <c r="AE13" s="85"/>
      <c r="AF13" s="106"/>
      <c r="AG13" s="76"/>
      <c r="AH13" s="107"/>
      <c r="AI13" s="77"/>
      <c r="AJ13" s="108"/>
      <c r="AK13" s="76"/>
      <c r="AL13" s="107"/>
      <c r="AM13" s="77"/>
      <c r="AN13" s="117">
        <f t="shared" si="0"/>
        <v>0</v>
      </c>
      <c r="AO13" s="240">
        <v>6</v>
      </c>
      <c r="AP13" s="158"/>
      <c r="AR13" s="295"/>
      <c r="AS13" s="295" t="s">
        <v>276</v>
      </c>
      <c r="AT13" s="245"/>
    </row>
    <row r="14" spans="1:53" ht="17.25" customHeight="1" x14ac:dyDescent="0.15">
      <c r="A14" s="386"/>
      <c r="B14" s="397"/>
      <c r="C14" s="391"/>
      <c r="D14" s="392"/>
      <c r="E14" s="145" t="s">
        <v>109</v>
      </c>
      <c r="F14" s="148"/>
      <c r="G14" s="146"/>
      <c r="H14" s="106"/>
      <c r="I14" s="76"/>
      <c r="J14" s="107"/>
      <c r="K14" s="77"/>
      <c r="L14" s="106"/>
      <c r="M14" s="76"/>
      <c r="N14" s="107"/>
      <c r="O14" s="85"/>
      <c r="P14" s="106"/>
      <c r="Q14" s="76"/>
      <c r="R14" s="107"/>
      <c r="S14" s="77"/>
      <c r="T14" s="108"/>
      <c r="U14" s="76"/>
      <c r="V14" s="107"/>
      <c r="W14" s="77"/>
      <c r="X14" s="106"/>
      <c r="Y14" s="76"/>
      <c r="Z14" s="107"/>
      <c r="AA14" s="77"/>
      <c r="AB14" s="106"/>
      <c r="AC14" s="76"/>
      <c r="AD14" s="107"/>
      <c r="AE14" s="85"/>
      <c r="AF14" s="106"/>
      <c r="AG14" s="76"/>
      <c r="AH14" s="107"/>
      <c r="AI14" s="77"/>
      <c r="AJ14" s="108"/>
      <c r="AK14" s="76"/>
      <c r="AL14" s="107"/>
      <c r="AM14" s="77"/>
      <c r="AN14" s="117">
        <f t="shared" si="0"/>
        <v>0</v>
      </c>
      <c r="AO14" s="240">
        <v>2</v>
      </c>
      <c r="AP14" s="158"/>
      <c r="AR14" s="298"/>
      <c r="AS14" s="298"/>
      <c r="AT14" s="245"/>
    </row>
    <row r="15" spans="1:53" ht="17.25" customHeight="1" x14ac:dyDescent="0.15">
      <c r="A15" s="386"/>
      <c r="B15" s="398" t="s">
        <v>217</v>
      </c>
      <c r="C15" s="399"/>
      <c r="D15" s="400"/>
      <c r="E15" s="249" t="s">
        <v>218</v>
      </c>
      <c r="F15" s="19"/>
      <c r="G15" s="250"/>
      <c r="H15" s="251"/>
      <c r="I15" s="80"/>
      <c r="J15" s="252"/>
      <c r="K15" s="253"/>
      <c r="L15" s="251"/>
      <c r="M15" s="80"/>
      <c r="N15" s="252"/>
      <c r="O15" s="81"/>
      <c r="P15" s="251"/>
      <c r="Q15" s="80"/>
      <c r="R15" s="252"/>
      <c r="S15" s="253"/>
      <c r="T15" s="254"/>
      <c r="U15" s="80"/>
      <c r="V15" s="252"/>
      <c r="W15" s="253"/>
      <c r="X15" s="251"/>
      <c r="Y15" s="80"/>
      <c r="Z15" s="252"/>
      <c r="AA15" s="253"/>
      <c r="AB15" s="251"/>
      <c r="AC15" s="80"/>
      <c r="AD15" s="252"/>
      <c r="AE15" s="81"/>
      <c r="AF15" s="251"/>
      <c r="AG15" s="80"/>
      <c r="AH15" s="252"/>
      <c r="AI15" s="253"/>
      <c r="AJ15" s="254"/>
      <c r="AK15" s="80"/>
      <c r="AL15" s="252"/>
      <c r="AM15" s="253"/>
      <c r="AN15" s="255">
        <f t="shared" si="0"/>
        <v>0</v>
      </c>
      <c r="AO15" s="256">
        <v>4</v>
      </c>
      <c r="AP15" s="158"/>
      <c r="AR15" s="296"/>
      <c r="AS15" s="296" t="s">
        <v>277</v>
      </c>
      <c r="AT15" s="245"/>
    </row>
    <row r="16" spans="1:53" ht="17.25" customHeight="1" thickBot="1" x14ac:dyDescent="0.2">
      <c r="A16" s="386"/>
      <c r="B16" s="401"/>
      <c r="C16" s="402"/>
      <c r="D16" s="403"/>
      <c r="E16" s="150" t="s">
        <v>219</v>
      </c>
      <c r="F16" s="159"/>
      <c r="G16" s="151"/>
      <c r="H16" s="112"/>
      <c r="I16" s="113"/>
      <c r="J16" s="109"/>
      <c r="K16" s="114"/>
      <c r="L16" s="112"/>
      <c r="M16" s="113"/>
      <c r="N16" s="109"/>
      <c r="O16" s="86"/>
      <c r="P16" s="112"/>
      <c r="Q16" s="113"/>
      <c r="R16" s="109"/>
      <c r="S16" s="114"/>
      <c r="T16" s="247"/>
      <c r="U16" s="113"/>
      <c r="V16" s="109"/>
      <c r="W16" s="114"/>
      <c r="X16" s="112"/>
      <c r="Y16" s="113"/>
      <c r="Z16" s="109"/>
      <c r="AA16" s="114"/>
      <c r="AB16" s="112"/>
      <c r="AC16" s="113"/>
      <c r="AD16" s="109"/>
      <c r="AE16" s="86"/>
      <c r="AF16" s="112"/>
      <c r="AG16" s="113"/>
      <c r="AH16" s="109"/>
      <c r="AI16" s="114"/>
      <c r="AJ16" s="247"/>
      <c r="AK16" s="113"/>
      <c r="AL16" s="109"/>
      <c r="AM16" s="114"/>
      <c r="AN16" s="272">
        <f t="shared" si="0"/>
        <v>0</v>
      </c>
      <c r="AO16" s="257" t="s">
        <v>220</v>
      </c>
      <c r="AP16" s="158"/>
      <c r="AR16" s="296"/>
      <c r="AS16" s="296" t="s">
        <v>278</v>
      </c>
      <c r="AT16" s="244"/>
    </row>
    <row r="17" spans="1:52" ht="17.25" customHeight="1" thickBot="1" x14ac:dyDescent="0.2">
      <c r="A17" s="386"/>
      <c r="B17" s="160" t="s">
        <v>110</v>
      </c>
      <c r="C17" s="160"/>
      <c r="D17" s="160"/>
      <c r="E17" s="160"/>
      <c r="F17" s="160"/>
      <c r="G17" s="161"/>
      <c r="H17" s="78"/>
      <c r="I17" s="269">
        <f>SUM(I7:I16)</f>
        <v>0</v>
      </c>
      <c r="J17" s="79"/>
      <c r="K17" s="270">
        <f>SUM(K7:K16)</f>
        <v>0</v>
      </c>
      <c r="L17" s="78"/>
      <c r="M17" s="269">
        <f>SUM(M7:M16)</f>
        <v>0</v>
      </c>
      <c r="N17" s="79"/>
      <c r="O17" s="270">
        <f>SUM(O7:O16)</f>
        <v>0</v>
      </c>
      <c r="P17" s="242"/>
      <c r="Q17" s="269">
        <f>SUM(Q7:Q16)</f>
        <v>0</v>
      </c>
      <c r="R17" s="79"/>
      <c r="S17" s="270">
        <f>SUM(S7:S16)</f>
        <v>0</v>
      </c>
      <c r="T17" s="78"/>
      <c r="U17" s="269">
        <f>SUM(U7:U16)</f>
        <v>0</v>
      </c>
      <c r="V17" s="79"/>
      <c r="W17" s="270">
        <f>SUM(W7:W16)</f>
        <v>0</v>
      </c>
      <c r="X17" s="78"/>
      <c r="Y17" s="269">
        <f>SUM(Y7:Y16)</f>
        <v>0</v>
      </c>
      <c r="Z17" s="79"/>
      <c r="AA17" s="270">
        <f>SUM(AA7:AA16)</f>
        <v>0</v>
      </c>
      <c r="AB17" s="78"/>
      <c r="AC17" s="269">
        <f>SUM(AC7:AC16)</f>
        <v>0</v>
      </c>
      <c r="AD17" s="79"/>
      <c r="AE17" s="270">
        <f>SUM(AE7:AE16)</f>
        <v>0</v>
      </c>
      <c r="AF17" s="259"/>
      <c r="AG17" s="269">
        <f>SUM(AG7:AG16)</f>
        <v>0</v>
      </c>
      <c r="AH17" s="79"/>
      <c r="AI17" s="270">
        <f>SUM(AI7:AI16)</f>
        <v>0</v>
      </c>
      <c r="AJ17" s="78"/>
      <c r="AK17" s="269">
        <f>SUM(AK7:AK16)</f>
        <v>0</v>
      </c>
      <c r="AL17" s="79"/>
      <c r="AM17" s="270">
        <f>SUM(AM7:AM16)</f>
        <v>0</v>
      </c>
      <c r="AN17" s="119">
        <f t="shared" si="0"/>
        <v>0</v>
      </c>
      <c r="AO17" s="20">
        <v>20</v>
      </c>
      <c r="AP17" s="246">
        <f>SUM(I17,K17,M17,O17,Q17,S17,U17,W17,Y17,AA17,AC17,AE17,AG17,AI17,AK17,AM17)</f>
        <v>0</v>
      </c>
      <c r="AR17" s="296"/>
      <c r="AS17" s="296" t="s">
        <v>279</v>
      </c>
      <c r="AT17" s="244"/>
    </row>
    <row r="18" spans="1:52" ht="17.25" customHeight="1" x14ac:dyDescent="0.15">
      <c r="A18" s="385" t="s">
        <v>111</v>
      </c>
      <c r="B18" s="405" t="s">
        <v>112</v>
      </c>
      <c r="C18" s="406"/>
      <c r="D18" s="406"/>
      <c r="E18" s="51" t="s">
        <v>113</v>
      </c>
      <c r="F18" s="143" t="s">
        <v>114</v>
      </c>
      <c r="G18" s="144"/>
      <c r="H18" s="97"/>
      <c r="I18" s="82"/>
      <c r="J18" s="98"/>
      <c r="K18" s="83"/>
      <c r="L18" s="97"/>
      <c r="M18" s="82"/>
      <c r="N18" s="98"/>
      <c r="O18" s="84"/>
      <c r="P18" s="88"/>
      <c r="Q18" s="70"/>
      <c r="R18" s="89"/>
      <c r="S18" s="71"/>
      <c r="T18" s="99"/>
      <c r="U18" s="82"/>
      <c r="V18" s="98"/>
      <c r="W18" s="83"/>
      <c r="X18" s="97"/>
      <c r="Y18" s="82"/>
      <c r="Z18" s="98"/>
      <c r="AA18" s="83"/>
      <c r="AB18" s="97"/>
      <c r="AC18" s="82"/>
      <c r="AD18" s="98"/>
      <c r="AE18" s="84"/>
      <c r="AF18" s="88"/>
      <c r="AG18" s="70"/>
      <c r="AH18" s="89"/>
      <c r="AI18" s="71"/>
      <c r="AJ18" s="99"/>
      <c r="AK18" s="82"/>
      <c r="AL18" s="98"/>
      <c r="AM18" s="83"/>
      <c r="AN18" s="116">
        <f t="shared" si="0"/>
        <v>0</v>
      </c>
      <c r="AO18" s="53">
        <v>4</v>
      </c>
      <c r="AP18" s="54"/>
      <c r="AR18" s="292"/>
      <c r="AS18" s="296" t="s">
        <v>253</v>
      </c>
      <c r="AT18" s="244"/>
    </row>
    <row r="19" spans="1:52" ht="17.25" customHeight="1" x14ac:dyDescent="0.15">
      <c r="A19" s="386"/>
      <c r="B19" s="407"/>
      <c r="C19" s="408"/>
      <c r="D19" s="408"/>
      <c r="E19" s="409" t="s">
        <v>115</v>
      </c>
      <c r="F19" s="145" t="s">
        <v>116</v>
      </c>
      <c r="G19" s="146"/>
      <c r="H19" s="106"/>
      <c r="I19" s="76"/>
      <c r="J19" s="107"/>
      <c r="K19" s="77"/>
      <c r="L19" s="106"/>
      <c r="M19" s="76"/>
      <c r="N19" s="107"/>
      <c r="O19" s="85"/>
      <c r="P19" s="106"/>
      <c r="Q19" s="76"/>
      <c r="R19" s="107"/>
      <c r="S19" s="77"/>
      <c r="T19" s="108"/>
      <c r="U19" s="76"/>
      <c r="V19" s="107"/>
      <c r="W19" s="77"/>
      <c r="X19" s="106"/>
      <c r="Y19" s="76"/>
      <c r="Z19" s="107"/>
      <c r="AA19" s="77"/>
      <c r="AB19" s="106"/>
      <c r="AC19" s="76"/>
      <c r="AD19" s="107"/>
      <c r="AE19" s="85"/>
      <c r="AF19" s="106"/>
      <c r="AG19" s="76"/>
      <c r="AH19" s="107"/>
      <c r="AI19" s="77"/>
      <c r="AJ19" s="108"/>
      <c r="AK19" s="76"/>
      <c r="AL19" s="107"/>
      <c r="AM19" s="77"/>
      <c r="AN19" s="117">
        <f t="shared" si="0"/>
        <v>0</v>
      </c>
      <c r="AO19" s="50">
        <v>1</v>
      </c>
      <c r="AP19" s="55"/>
      <c r="AR19" s="292"/>
      <c r="AS19" s="296" t="s">
        <v>280</v>
      </c>
      <c r="AT19" s="244"/>
    </row>
    <row r="20" spans="1:52" ht="17.25" customHeight="1" x14ac:dyDescent="0.15">
      <c r="A20" s="386"/>
      <c r="B20" s="407"/>
      <c r="C20" s="408"/>
      <c r="D20" s="408"/>
      <c r="E20" s="409"/>
      <c r="F20" s="145" t="s">
        <v>114</v>
      </c>
      <c r="G20" s="146"/>
      <c r="H20" s="106"/>
      <c r="I20" s="76"/>
      <c r="J20" s="107"/>
      <c r="K20" s="77"/>
      <c r="L20" s="106"/>
      <c r="M20" s="76"/>
      <c r="N20" s="107"/>
      <c r="O20" s="85"/>
      <c r="P20" s="106"/>
      <c r="Q20" s="76"/>
      <c r="R20" s="107"/>
      <c r="S20" s="77"/>
      <c r="T20" s="108"/>
      <c r="U20" s="76"/>
      <c r="V20" s="107"/>
      <c r="W20" s="77"/>
      <c r="X20" s="106"/>
      <c r="Y20" s="76"/>
      <c r="Z20" s="107"/>
      <c r="AA20" s="77"/>
      <c r="AB20" s="106"/>
      <c r="AC20" s="76"/>
      <c r="AD20" s="107"/>
      <c r="AE20" s="85"/>
      <c r="AF20" s="106"/>
      <c r="AG20" s="76"/>
      <c r="AH20" s="107"/>
      <c r="AI20" s="77"/>
      <c r="AJ20" s="108"/>
      <c r="AK20" s="76"/>
      <c r="AL20" s="107"/>
      <c r="AM20" s="77"/>
      <c r="AN20" s="117">
        <f t="shared" si="0"/>
        <v>0</v>
      </c>
      <c r="AO20" s="50">
        <v>2</v>
      </c>
      <c r="AP20" s="55"/>
      <c r="AR20" s="292"/>
      <c r="AS20" s="296" t="s">
        <v>281</v>
      </c>
    </row>
    <row r="21" spans="1:52" ht="17.25" customHeight="1" x14ac:dyDescent="0.15">
      <c r="A21" s="386"/>
      <c r="B21" s="407"/>
      <c r="C21" s="408"/>
      <c r="D21" s="408"/>
      <c r="E21" s="409"/>
      <c r="F21" s="145" t="s">
        <v>117</v>
      </c>
      <c r="G21" s="146"/>
      <c r="H21" s="106"/>
      <c r="I21" s="76"/>
      <c r="J21" s="107"/>
      <c r="K21" s="77"/>
      <c r="L21" s="106"/>
      <c r="M21" s="76"/>
      <c r="N21" s="107"/>
      <c r="O21" s="85"/>
      <c r="P21" s="106"/>
      <c r="Q21" s="76"/>
      <c r="R21" s="107"/>
      <c r="S21" s="77"/>
      <c r="T21" s="108"/>
      <c r="U21" s="76"/>
      <c r="V21" s="107"/>
      <c r="W21" s="77"/>
      <c r="X21" s="106"/>
      <c r="Y21" s="76"/>
      <c r="Z21" s="107"/>
      <c r="AA21" s="77"/>
      <c r="AB21" s="106"/>
      <c r="AC21" s="76"/>
      <c r="AD21" s="107"/>
      <c r="AE21" s="85"/>
      <c r="AF21" s="106"/>
      <c r="AG21" s="76"/>
      <c r="AH21" s="107"/>
      <c r="AI21" s="77"/>
      <c r="AJ21" s="108"/>
      <c r="AK21" s="76"/>
      <c r="AL21" s="107"/>
      <c r="AM21" s="77"/>
      <c r="AN21" s="117">
        <f t="shared" si="0"/>
        <v>0</v>
      </c>
      <c r="AO21" s="50">
        <v>2</v>
      </c>
      <c r="AP21" s="55"/>
      <c r="AR21" s="299"/>
      <c r="AS21" s="296" t="s">
        <v>282</v>
      </c>
    </row>
    <row r="22" spans="1:52" ht="17.25" customHeight="1" x14ac:dyDescent="0.15">
      <c r="A22" s="386"/>
      <c r="B22" s="407" t="s">
        <v>118</v>
      </c>
      <c r="C22" s="408"/>
      <c r="D22" s="408"/>
      <c r="E22" s="145" t="s">
        <v>119</v>
      </c>
      <c r="F22" s="148"/>
      <c r="G22" s="146"/>
      <c r="H22" s="106"/>
      <c r="I22" s="76"/>
      <c r="J22" s="107"/>
      <c r="K22" s="77"/>
      <c r="L22" s="106"/>
      <c r="M22" s="76"/>
      <c r="N22" s="107"/>
      <c r="O22" s="85"/>
      <c r="P22" s="106"/>
      <c r="Q22" s="76"/>
      <c r="R22" s="107"/>
      <c r="S22" s="77"/>
      <c r="T22" s="108"/>
      <c r="U22" s="76"/>
      <c r="V22" s="107"/>
      <c r="W22" s="77"/>
      <c r="X22" s="106"/>
      <c r="Y22" s="76"/>
      <c r="Z22" s="107"/>
      <c r="AA22" s="77"/>
      <c r="AB22" s="106"/>
      <c r="AC22" s="76"/>
      <c r="AD22" s="107"/>
      <c r="AE22" s="85"/>
      <c r="AF22" s="106"/>
      <c r="AG22" s="76"/>
      <c r="AH22" s="107"/>
      <c r="AI22" s="77"/>
      <c r="AJ22" s="108"/>
      <c r="AK22" s="76"/>
      <c r="AL22" s="107"/>
      <c r="AM22" s="77"/>
      <c r="AN22" s="117">
        <f t="shared" si="0"/>
        <v>0</v>
      </c>
      <c r="AO22" s="412">
        <v>4</v>
      </c>
      <c r="AP22" s="55"/>
      <c r="AR22" s="300"/>
      <c r="AS22" s="296" t="s">
        <v>293</v>
      </c>
    </row>
    <row r="23" spans="1:52" ht="17.25" customHeight="1" thickBot="1" x14ac:dyDescent="0.2">
      <c r="A23" s="386"/>
      <c r="B23" s="410"/>
      <c r="C23" s="411"/>
      <c r="D23" s="411"/>
      <c r="E23" s="150" t="s">
        <v>120</v>
      </c>
      <c r="F23" s="159"/>
      <c r="G23" s="151"/>
      <c r="H23" s="112"/>
      <c r="I23" s="113"/>
      <c r="J23" s="109"/>
      <c r="K23" s="114"/>
      <c r="L23" s="112"/>
      <c r="M23" s="113"/>
      <c r="N23" s="109"/>
      <c r="O23" s="86"/>
      <c r="P23" s="100"/>
      <c r="Q23" s="101"/>
      <c r="R23" s="102"/>
      <c r="S23" s="103"/>
      <c r="T23" s="247"/>
      <c r="U23" s="113"/>
      <c r="V23" s="109"/>
      <c r="W23" s="114"/>
      <c r="X23" s="112"/>
      <c r="Y23" s="113"/>
      <c r="Z23" s="109"/>
      <c r="AA23" s="114"/>
      <c r="AB23" s="112"/>
      <c r="AC23" s="113"/>
      <c r="AD23" s="109"/>
      <c r="AE23" s="86"/>
      <c r="AF23" s="100"/>
      <c r="AG23" s="101"/>
      <c r="AH23" s="102"/>
      <c r="AI23" s="103"/>
      <c r="AJ23" s="247"/>
      <c r="AK23" s="113"/>
      <c r="AL23" s="109"/>
      <c r="AM23" s="114"/>
      <c r="AN23" s="118">
        <f t="shared" si="0"/>
        <v>0</v>
      </c>
      <c r="AO23" s="413"/>
      <c r="AP23" s="56"/>
      <c r="AR23" s="292"/>
      <c r="AS23" s="296" t="s">
        <v>283</v>
      </c>
    </row>
    <row r="24" spans="1:52" ht="17.25" customHeight="1" thickBot="1" x14ac:dyDescent="0.2">
      <c r="A24" s="404"/>
      <c r="B24" s="160" t="s">
        <v>70</v>
      </c>
      <c r="C24" s="160"/>
      <c r="D24" s="160"/>
      <c r="E24" s="160"/>
      <c r="F24" s="160"/>
      <c r="G24" s="161"/>
      <c r="H24" s="78"/>
      <c r="I24" s="269">
        <f>SUM(I18:I23)</f>
        <v>0</v>
      </c>
      <c r="J24" s="79"/>
      <c r="K24" s="270">
        <f>SUM(K18:K23)</f>
        <v>0</v>
      </c>
      <c r="L24" s="78"/>
      <c r="M24" s="269">
        <f>SUM(M18:M23)</f>
        <v>0</v>
      </c>
      <c r="N24" s="79"/>
      <c r="O24" s="270">
        <f>SUM(O18:O23)</f>
        <v>0</v>
      </c>
      <c r="P24" s="87"/>
      <c r="Q24" s="269">
        <f>SUM(Q18:Q23)</f>
        <v>0</v>
      </c>
      <c r="R24" s="79"/>
      <c r="S24" s="270">
        <f>SUM(S18:S23)</f>
        <v>0</v>
      </c>
      <c r="T24" s="78"/>
      <c r="U24" s="269">
        <f>SUM(U18:U23)</f>
        <v>0</v>
      </c>
      <c r="V24" s="79"/>
      <c r="W24" s="270">
        <f>SUM(W18:W23)</f>
        <v>0</v>
      </c>
      <c r="X24" s="78"/>
      <c r="Y24" s="269">
        <f>SUM(Y18:Y23)</f>
        <v>0</v>
      </c>
      <c r="Z24" s="79"/>
      <c r="AA24" s="270">
        <f>SUM(AA18:AA23)</f>
        <v>0</v>
      </c>
      <c r="AB24" s="78"/>
      <c r="AC24" s="269">
        <f>SUM(AC18:AC23)</f>
        <v>0</v>
      </c>
      <c r="AD24" s="79"/>
      <c r="AE24" s="270">
        <f>SUM(AE18:AE23)</f>
        <v>0</v>
      </c>
      <c r="AF24" s="87"/>
      <c r="AG24" s="269">
        <f>SUM(AG18:AG23)</f>
        <v>0</v>
      </c>
      <c r="AH24" s="79"/>
      <c r="AI24" s="270">
        <f>SUM(AI18:AI23)</f>
        <v>0</v>
      </c>
      <c r="AJ24" s="78"/>
      <c r="AK24" s="269">
        <f>SUM(AK18:AK23)</f>
        <v>0</v>
      </c>
      <c r="AL24" s="79"/>
      <c r="AM24" s="270">
        <f>SUM(AM18:AM23)</f>
        <v>0</v>
      </c>
      <c r="AN24" s="285">
        <f t="shared" si="0"/>
        <v>0</v>
      </c>
      <c r="AO24" s="20">
        <v>13</v>
      </c>
      <c r="AP24" s="246">
        <f>SUM(I24,K24,M24,O24,Q24,S24,U24,W24,Y24,AA24,AC24,AE24,AG24,AI24,AK24,AM24)</f>
        <v>0</v>
      </c>
      <c r="AR24" s="299"/>
      <c r="AS24" s="296" t="s">
        <v>284</v>
      </c>
    </row>
    <row r="25" spans="1:52" ht="17.25" customHeight="1" thickBot="1" x14ac:dyDescent="0.2">
      <c r="A25" s="416" t="s">
        <v>210</v>
      </c>
      <c r="B25" s="417"/>
      <c r="C25" s="417"/>
      <c r="D25" s="417"/>
      <c r="E25" s="417"/>
      <c r="F25" s="417"/>
      <c r="G25" s="417"/>
      <c r="H25" s="341">
        <f t="shared" ref="H25" si="1">H17+H24</f>
        <v>0</v>
      </c>
      <c r="I25" s="286">
        <f>I17+I24</f>
        <v>0</v>
      </c>
      <c r="J25" s="342">
        <f t="shared" ref="J25:AM25" si="2">J17+J24</f>
        <v>0</v>
      </c>
      <c r="K25" s="286">
        <f t="shared" si="2"/>
        <v>0</v>
      </c>
      <c r="L25" s="341">
        <f t="shared" si="2"/>
        <v>0</v>
      </c>
      <c r="M25" s="286">
        <f t="shared" si="2"/>
        <v>0</v>
      </c>
      <c r="N25" s="342">
        <f t="shared" si="2"/>
        <v>0</v>
      </c>
      <c r="O25" s="286">
        <f t="shared" si="2"/>
        <v>0</v>
      </c>
      <c r="P25" s="341">
        <f t="shared" si="2"/>
        <v>0</v>
      </c>
      <c r="Q25" s="286">
        <f t="shared" si="2"/>
        <v>0</v>
      </c>
      <c r="R25" s="342">
        <f t="shared" si="2"/>
        <v>0</v>
      </c>
      <c r="S25" s="286">
        <f t="shared" si="2"/>
        <v>0</v>
      </c>
      <c r="T25" s="341">
        <f t="shared" si="2"/>
        <v>0</v>
      </c>
      <c r="U25" s="286">
        <f t="shared" si="2"/>
        <v>0</v>
      </c>
      <c r="V25" s="342">
        <f t="shared" si="2"/>
        <v>0</v>
      </c>
      <c r="W25" s="286">
        <f t="shared" si="2"/>
        <v>0</v>
      </c>
      <c r="X25" s="291">
        <f t="shared" si="2"/>
        <v>0</v>
      </c>
      <c r="Y25" s="286">
        <f t="shared" si="2"/>
        <v>0</v>
      </c>
      <c r="Z25" s="290">
        <f t="shared" si="2"/>
        <v>0</v>
      </c>
      <c r="AA25" s="286">
        <f t="shared" si="2"/>
        <v>0</v>
      </c>
      <c r="AB25" s="291">
        <f t="shared" si="2"/>
        <v>0</v>
      </c>
      <c r="AC25" s="286">
        <f t="shared" si="2"/>
        <v>0</v>
      </c>
      <c r="AD25" s="290">
        <f t="shared" si="2"/>
        <v>0</v>
      </c>
      <c r="AE25" s="286">
        <f t="shared" si="2"/>
        <v>0</v>
      </c>
      <c r="AF25" s="291">
        <f t="shared" si="2"/>
        <v>0</v>
      </c>
      <c r="AG25" s="286">
        <f t="shared" si="2"/>
        <v>0</v>
      </c>
      <c r="AH25" s="290">
        <f t="shared" si="2"/>
        <v>0</v>
      </c>
      <c r="AI25" s="286">
        <f t="shared" si="2"/>
        <v>0</v>
      </c>
      <c r="AJ25" s="291">
        <f t="shared" si="2"/>
        <v>0</v>
      </c>
      <c r="AK25" s="286">
        <f t="shared" si="2"/>
        <v>0</v>
      </c>
      <c r="AL25" s="290">
        <f t="shared" si="2"/>
        <v>0</v>
      </c>
      <c r="AM25" s="286">
        <f t="shared" si="2"/>
        <v>0</v>
      </c>
      <c r="AN25" s="285">
        <f t="shared" si="0"/>
        <v>0</v>
      </c>
      <c r="AO25" s="20">
        <v>33</v>
      </c>
      <c r="AP25" s="246">
        <f>SUM(I25,K25,M25,O25,Q25,S25,U25,W25,Y25,AA25,AC25,AE25,AG25,AI25,AK25,AM25)</f>
        <v>0</v>
      </c>
      <c r="AR25" s="299"/>
      <c r="AS25" s="296" t="s">
        <v>285</v>
      </c>
    </row>
    <row r="26" spans="1:52" s="17" customFormat="1" ht="17.25" customHeight="1" x14ac:dyDescent="0.15">
      <c r="A26" s="243" t="s">
        <v>221</v>
      </c>
      <c r="B26" s="418" t="s">
        <v>163</v>
      </c>
      <c r="C26" s="418"/>
      <c r="D26" s="418"/>
      <c r="E26" s="418"/>
      <c r="F26" s="418"/>
      <c r="G26" s="418"/>
      <c r="H26" s="418"/>
      <c r="I26" s="418"/>
      <c r="J26" s="418"/>
      <c r="K26" s="4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41"/>
      <c r="AO26" s="5"/>
      <c r="AP26" s="5"/>
      <c r="AR26" s="300"/>
      <c r="AS26" s="296" t="s">
        <v>286</v>
      </c>
      <c r="AW26" s="121"/>
      <c r="AY26" s="132"/>
      <c r="AZ26" s="132"/>
    </row>
    <row r="27" spans="1:52" s="17" customFormat="1" ht="17.25" customHeight="1" thickBot="1" x14ac:dyDescent="0.2">
      <c r="A27" s="243"/>
      <c r="B27" s="243"/>
      <c r="C27" s="5"/>
      <c r="D27" s="5"/>
      <c r="E27" s="18"/>
      <c r="F27" s="5"/>
      <c r="G27" s="1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19"/>
      <c r="AO27" s="420"/>
      <c r="AP27" s="241"/>
      <c r="AR27" s="299"/>
      <c r="AS27" s="311" t="s">
        <v>309</v>
      </c>
      <c r="AW27" s="121"/>
      <c r="AY27" s="132"/>
      <c r="AZ27" s="132"/>
    </row>
    <row r="28" spans="1:52" ht="17.25" customHeight="1" thickBot="1" x14ac:dyDescent="0.2">
      <c r="A28" s="423" t="s">
        <v>227</v>
      </c>
      <c r="B28" s="424"/>
      <c r="C28" s="424"/>
      <c r="D28" s="424"/>
      <c r="E28" s="424"/>
      <c r="F28" s="424"/>
      <c r="G28" s="424"/>
      <c r="H28" s="414"/>
      <c r="I28" s="415"/>
      <c r="J28" s="421"/>
      <c r="K28" s="422"/>
      <c r="L28" s="414"/>
      <c r="M28" s="415"/>
      <c r="N28" s="421"/>
      <c r="O28" s="422"/>
      <c r="P28" s="414"/>
      <c r="Q28" s="415"/>
      <c r="R28" s="421"/>
      <c r="S28" s="422"/>
      <c r="T28" s="414"/>
      <c r="U28" s="415"/>
      <c r="V28" s="421"/>
      <c r="W28" s="422"/>
      <c r="X28" s="414"/>
      <c r="Y28" s="415"/>
      <c r="Z28" s="421"/>
      <c r="AA28" s="422"/>
      <c r="AB28" s="414"/>
      <c r="AC28" s="415"/>
      <c r="AD28" s="421"/>
      <c r="AE28" s="422"/>
      <c r="AF28" s="414"/>
      <c r="AG28" s="415"/>
      <c r="AH28" s="421"/>
      <c r="AI28" s="422"/>
      <c r="AJ28" s="414"/>
      <c r="AK28" s="415"/>
      <c r="AL28" s="421"/>
      <c r="AM28" s="422"/>
      <c r="AN28" s="248">
        <f>SUM(H28:AM28)</f>
        <v>0</v>
      </c>
      <c r="AO28" s="9"/>
      <c r="AP28" s="9"/>
      <c r="AR28" s="292"/>
      <c r="AS28" s="309" t="s">
        <v>310</v>
      </c>
    </row>
    <row r="29" spans="1:52" ht="17.25" customHeight="1" thickBot="1" x14ac:dyDescent="0.2">
      <c r="A29" s="423" t="s">
        <v>228</v>
      </c>
      <c r="B29" s="424"/>
      <c r="C29" s="424"/>
      <c r="D29" s="424"/>
      <c r="E29" s="424"/>
      <c r="F29" s="424"/>
      <c r="G29" s="424"/>
      <c r="H29" s="414"/>
      <c r="I29" s="415"/>
      <c r="J29" s="421"/>
      <c r="K29" s="422"/>
      <c r="L29" s="414"/>
      <c r="M29" s="415"/>
      <c r="N29" s="421"/>
      <c r="O29" s="422"/>
      <c r="P29" s="414"/>
      <c r="Q29" s="415"/>
      <c r="R29" s="421"/>
      <c r="S29" s="422"/>
      <c r="T29" s="414"/>
      <c r="U29" s="415"/>
      <c r="V29" s="421"/>
      <c r="W29" s="422"/>
      <c r="X29" s="414"/>
      <c r="Y29" s="415"/>
      <c r="Z29" s="421"/>
      <c r="AA29" s="422"/>
      <c r="AB29" s="414"/>
      <c r="AC29" s="415"/>
      <c r="AD29" s="421"/>
      <c r="AE29" s="422"/>
      <c r="AF29" s="414"/>
      <c r="AG29" s="415"/>
      <c r="AH29" s="421"/>
      <c r="AI29" s="422"/>
      <c r="AJ29" s="414"/>
      <c r="AK29" s="415"/>
      <c r="AL29" s="421"/>
      <c r="AM29" s="422"/>
      <c r="AN29" s="273">
        <f>SUM(H29:AM29)</f>
        <v>0</v>
      </c>
      <c r="AO29" s="9"/>
      <c r="AP29" s="9"/>
      <c r="AR29" s="292"/>
      <c r="AS29" s="296" t="s">
        <v>302</v>
      </c>
    </row>
    <row r="30" spans="1:52" ht="17.25" customHeight="1" thickBot="1" x14ac:dyDescent="0.2">
      <c r="A30" s="423" t="s">
        <v>235</v>
      </c>
      <c r="B30" s="424"/>
      <c r="C30" s="424"/>
      <c r="D30" s="424"/>
      <c r="E30" s="424"/>
      <c r="F30" s="424"/>
      <c r="G30" s="424"/>
      <c r="H30" s="414"/>
      <c r="I30" s="415"/>
      <c r="J30" s="421"/>
      <c r="K30" s="422"/>
      <c r="L30" s="414"/>
      <c r="M30" s="415"/>
      <c r="N30" s="421"/>
      <c r="O30" s="422"/>
      <c r="P30" s="414"/>
      <c r="Q30" s="415"/>
      <c r="R30" s="421"/>
      <c r="S30" s="422"/>
      <c r="T30" s="414"/>
      <c r="U30" s="415"/>
      <c r="V30" s="421"/>
      <c r="W30" s="422"/>
      <c r="X30" s="414"/>
      <c r="Y30" s="415"/>
      <c r="Z30" s="421"/>
      <c r="AA30" s="422"/>
      <c r="AB30" s="414"/>
      <c r="AC30" s="415"/>
      <c r="AD30" s="421"/>
      <c r="AE30" s="422"/>
      <c r="AF30" s="414"/>
      <c r="AG30" s="415"/>
      <c r="AH30" s="421"/>
      <c r="AI30" s="422"/>
      <c r="AJ30" s="414"/>
      <c r="AK30" s="415"/>
      <c r="AL30" s="421"/>
      <c r="AM30" s="422"/>
      <c r="AN30" s="273">
        <f>SUM(H30:AM30)</f>
        <v>0</v>
      </c>
      <c r="AR30" s="292"/>
      <c r="AS30" s="311" t="s">
        <v>303</v>
      </c>
    </row>
    <row r="31" spans="1:52" ht="17.25" customHeight="1" x14ac:dyDescent="0.15">
      <c r="AR31" s="292"/>
      <c r="AS31" s="311" t="s">
        <v>304</v>
      </c>
    </row>
    <row r="32" spans="1:52" ht="17.25" customHeight="1" x14ac:dyDescent="0.15">
      <c r="AR32" s="292"/>
      <c r="AS32" s="309" t="s">
        <v>305</v>
      </c>
    </row>
    <row r="33" spans="40:45" ht="17.25" customHeight="1" x14ac:dyDescent="0.15">
      <c r="AR33" s="292"/>
      <c r="AS33" s="296" t="s">
        <v>306</v>
      </c>
    </row>
    <row r="34" spans="40:45" ht="17.25" customHeight="1" x14ac:dyDescent="0.15">
      <c r="AR34" s="292"/>
    </row>
    <row r="35" spans="40:45" ht="17.25" customHeight="1" x14ac:dyDescent="0.15">
      <c r="AR35" s="296"/>
      <c r="AS35" s="296" t="s">
        <v>231</v>
      </c>
    </row>
    <row r="36" spans="40:45" ht="17.25" customHeight="1" x14ac:dyDescent="0.15">
      <c r="AR36" s="295"/>
      <c r="AS36" s="296" t="s">
        <v>287</v>
      </c>
    </row>
    <row r="37" spans="40:45" ht="17.25" customHeight="1" x14ac:dyDescent="0.15">
      <c r="AR37" s="292"/>
      <c r="AS37" s="296" t="s">
        <v>288</v>
      </c>
    </row>
    <row r="38" spans="40:45" ht="17.25" customHeight="1" x14ac:dyDescent="0.15">
      <c r="AR38" s="296"/>
      <c r="AS38" s="296"/>
    </row>
    <row r="39" spans="40:45" ht="17.25" customHeight="1" x14ac:dyDescent="0.15">
      <c r="AR39" s="301"/>
      <c r="AS39" s="301"/>
    </row>
    <row r="40" spans="40:45" ht="17.25" customHeight="1" x14ac:dyDescent="0.15">
      <c r="AR40" s="284"/>
      <c r="AS40" s="284"/>
    </row>
    <row r="41" spans="40:45" x14ac:dyDescent="0.15">
      <c r="AS41" s="296"/>
    </row>
    <row r="42" spans="40:45" x14ac:dyDescent="0.15">
      <c r="AN42" s="162"/>
      <c r="AS42" s="295"/>
    </row>
    <row r="43" spans="40:45" x14ac:dyDescent="0.15">
      <c r="AS43" s="284"/>
    </row>
  </sheetData>
  <sheetProtection password="CC61" sheet="1" objects="1" scenarios="1" selectLockedCells="1"/>
  <mergeCells count="94">
    <mergeCell ref="P30:Q30"/>
    <mergeCell ref="R30:S30"/>
    <mergeCell ref="T30:U30"/>
    <mergeCell ref="V30:W30"/>
    <mergeCell ref="A30:G30"/>
    <mergeCell ref="H30:I30"/>
    <mergeCell ref="J30:K30"/>
    <mergeCell ref="L30:M30"/>
    <mergeCell ref="N30:O30"/>
    <mergeCell ref="X30:Y30"/>
    <mergeCell ref="AJ30:AK30"/>
    <mergeCell ref="AL30:AM30"/>
    <mergeCell ref="Z30:AA30"/>
    <mergeCell ref="AB30:AC30"/>
    <mergeCell ref="AD30:AE30"/>
    <mergeCell ref="AF30:AG30"/>
    <mergeCell ref="AH30:AI30"/>
    <mergeCell ref="AD29:AE29"/>
    <mergeCell ref="AF29:AG29"/>
    <mergeCell ref="AH29:AI29"/>
    <mergeCell ref="AJ29:AK29"/>
    <mergeCell ref="AL29:AM29"/>
    <mergeCell ref="A28:G28"/>
    <mergeCell ref="J28:K28"/>
    <mergeCell ref="L28:M28"/>
    <mergeCell ref="N28:O28"/>
    <mergeCell ref="AB29:AC29"/>
    <mergeCell ref="A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H28:I28"/>
    <mergeCell ref="A25:G25"/>
    <mergeCell ref="B26:K26"/>
    <mergeCell ref="AN27:AO27"/>
    <mergeCell ref="AL28:AM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18:A24"/>
    <mergeCell ref="B18:D21"/>
    <mergeCell ref="E19:E21"/>
    <mergeCell ref="B22:D23"/>
    <mergeCell ref="AO22:AO23"/>
    <mergeCell ref="AB4:AE4"/>
    <mergeCell ref="AF4:AI4"/>
    <mergeCell ref="AJ4:AM4"/>
    <mergeCell ref="AJ5:AK5"/>
    <mergeCell ref="AB5:AC5"/>
    <mergeCell ref="AD5:AE5"/>
    <mergeCell ref="AF5:AG5"/>
    <mergeCell ref="AH5:AI5"/>
    <mergeCell ref="A7:A17"/>
    <mergeCell ref="B7:D12"/>
    <mergeCell ref="E10:E11"/>
    <mergeCell ref="B13:D14"/>
    <mergeCell ref="Z5:AA5"/>
    <mergeCell ref="B15:D16"/>
    <mergeCell ref="H4:K4"/>
    <mergeCell ref="L4:O4"/>
    <mergeCell ref="P4:S4"/>
    <mergeCell ref="T4:W4"/>
    <mergeCell ref="X4:AA4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</mergeCells>
  <phoneticPr fontId="5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3313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Z94"/>
  <sheetViews>
    <sheetView view="pageBreakPreview" zoomScaleNormal="100" zoomScaleSheetLayoutView="100" workbookViewId="0">
      <selection activeCell="H17" sqref="H17"/>
    </sheetView>
  </sheetViews>
  <sheetFormatPr defaultColWidth="9" defaultRowHeight="13.5" x14ac:dyDescent="0.15"/>
  <cols>
    <col min="1" max="3" width="3.125" style="3" customWidth="1"/>
    <col min="4" max="4" width="3" style="3" customWidth="1"/>
    <col min="5" max="5" width="2.75" style="3" customWidth="1"/>
    <col min="6" max="6" width="28.37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1.5" style="9" customWidth="1"/>
    <col min="44" max="44" width="2.125" style="278" hidden="1" customWidth="1"/>
    <col min="45" max="45" width="57.5" style="281" customWidth="1"/>
    <col min="46" max="47" width="2.875" style="3" hidden="1" customWidth="1"/>
    <col min="48" max="48" width="15" style="120" hidden="1" customWidth="1"/>
    <col min="49" max="49" width="47.125" style="9" hidden="1" customWidth="1"/>
    <col min="50" max="50" width="27.75" style="130" hidden="1" customWidth="1"/>
    <col min="51" max="51" width="28.75" style="130" hidden="1" customWidth="1"/>
    <col min="52" max="53" width="0" style="9" hidden="1" customWidth="1"/>
    <col min="54" max="16384" width="9" style="9"/>
  </cols>
  <sheetData>
    <row r="1" spans="1:52" ht="14.25" x14ac:dyDescent="0.15">
      <c r="A1" s="8"/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302"/>
      <c r="AS1" s="335"/>
      <c r="AT1" s="8"/>
      <c r="AU1" s="8"/>
      <c r="AV1" s="120" t="s">
        <v>67</v>
      </c>
    </row>
    <row r="2" spans="1:52" ht="24" customHeight="1" thickBot="1" x14ac:dyDescent="0.2">
      <c r="A2" s="443" t="s">
        <v>73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R2" s="303"/>
      <c r="AS2" s="336" t="s">
        <v>222</v>
      </c>
      <c r="AT2" s="9"/>
      <c r="AU2" s="9"/>
      <c r="AV2" s="120" t="s">
        <v>68</v>
      </c>
    </row>
    <row r="3" spans="1:52" ht="17.25" customHeight="1" x14ac:dyDescent="0.15">
      <c r="A3" s="449" t="s">
        <v>0</v>
      </c>
      <c r="B3" s="450"/>
      <c r="C3" s="451"/>
      <c r="D3" s="10" t="s">
        <v>1</v>
      </c>
      <c r="E3" s="6" t="s">
        <v>2</v>
      </c>
      <c r="F3" s="6" t="s">
        <v>3</v>
      </c>
      <c r="G3" s="6" t="s">
        <v>4</v>
      </c>
      <c r="H3" s="446" t="s">
        <v>74</v>
      </c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8"/>
      <c r="AN3" s="370" t="s">
        <v>44</v>
      </c>
      <c r="AO3" s="373" t="s">
        <v>72</v>
      </c>
      <c r="AP3" s="376" t="s">
        <v>53</v>
      </c>
      <c r="AR3" s="304"/>
      <c r="AS3" s="337" t="s">
        <v>232</v>
      </c>
      <c r="AT3" s="22"/>
      <c r="AU3" s="22"/>
      <c r="AV3" s="120" t="s">
        <v>75</v>
      </c>
      <c r="AW3" s="21"/>
      <c r="AX3" s="21"/>
      <c r="AY3" s="21"/>
      <c r="AZ3" s="21"/>
    </row>
    <row r="4" spans="1:52" ht="17.25" customHeight="1" thickBot="1" x14ac:dyDescent="0.2">
      <c r="A4" s="452"/>
      <c r="B4" s="453"/>
      <c r="C4" s="454"/>
      <c r="D4" s="11" t="s">
        <v>6</v>
      </c>
      <c r="E4" s="7" t="s">
        <v>5</v>
      </c>
      <c r="F4" s="7" t="s">
        <v>7</v>
      </c>
      <c r="G4" s="7" t="s">
        <v>5</v>
      </c>
      <c r="H4" s="444" t="s">
        <v>86</v>
      </c>
      <c r="I4" s="444"/>
      <c r="J4" s="444"/>
      <c r="K4" s="444"/>
      <c r="L4" s="444" t="s">
        <v>87</v>
      </c>
      <c r="M4" s="444"/>
      <c r="N4" s="444"/>
      <c r="O4" s="444"/>
      <c r="P4" s="444" t="s">
        <v>87</v>
      </c>
      <c r="Q4" s="444"/>
      <c r="R4" s="444"/>
      <c r="S4" s="444"/>
      <c r="T4" s="444" t="s">
        <v>87</v>
      </c>
      <c r="U4" s="444"/>
      <c r="V4" s="444"/>
      <c r="W4" s="445"/>
      <c r="X4" s="444" t="s">
        <v>86</v>
      </c>
      <c r="Y4" s="444"/>
      <c r="Z4" s="444"/>
      <c r="AA4" s="444"/>
      <c r="AB4" s="444" t="s">
        <v>87</v>
      </c>
      <c r="AC4" s="444"/>
      <c r="AD4" s="444"/>
      <c r="AE4" s="444"/>
      <c r="AF4" s="444" t="s">
        <v>87</v>
      </c>
      <c r="AG4" s="444"/>
      <c r="AH4" s="444"/>
      <c r="AI4" s="444"/>
      <c r="AJ4" s="444" t="s">
        <v>87</v>
      </c>
      <c r="AK4" s="444"/>
      <c r="AL4" s="444"/>
      <c r="AM4" s="445"/>
      <c r="AN4" s="371"/>
      <c r="AO4" s="374"/>
      <c r="AP4" s="377"/>
      <c r="AR4" s="304"/>
      <c r="AS4" s="337" t="s">
        <v>238</v>
      </c>
      <c r="AT4" s="22"/>
      <c r="AU4" s="22"/>
      <c r="AV4" s="120" t="s">
        <v>76</v>
      </c>
      <c r="AW4" s="21"/>
      <c r="AX4" s="21"/>
      <c r="AY4" s="131"/>
      <c r="AZ4" s="21"/>
    </row>
    <row r="5" spans="1:52" ht="17.25" customHeight="1" x14ac:dyDescent="0.15">
      <c r="A5" s="452"/>
      <c r="B5" s="453"/>
      <c r="C5" s="454"/>
      <c r="D5" s="11" t="s">
        <v>9</v>
      </c>
      <c r="E5" s="7"/>
      <c r="F5" s="7" t="s">
        <v>8</v>
      </c>
      <c r="G5" s="7"/>
      <c r="H5" s="379" t="s">
        <v>56</v>
      </c>
      <c r="I5" s="380"/>
      <c r="J5" s="380" t="s">
        <v>57</v>
      </c>
      <c r="K5" s="381"/>
      <c r="L5" s="379" t="s">
        <v>58</v>
      </c>
      <c r="M5" s="380"/>
      <c r="N5" s="380" t="s">
        <v>59</v>
      </c>
      <c r="O5" s="381"/>
      <c r="P5" s="379" t="s">
        <v>60</v>
      </c>
      <c r="Q5" s="380"/>
      <c r="R5" s="380" t="s">
        <v>61</v>
      </c>
      <c r="S5" s="381"/>
      <c r="T5" s="379" t="s">
        <v>62</v>
      </c>
      <c r="U5" s="380"/>
      <c r="V5" s="380" t="s">
        <v>63</v>
      </c>
      <c r="W5" s="381"/>
      <c r="X5" s="379" t="s">
        <v>88</v>
      </c>
      <c r="Y5" s="380"/>
      <c r="Z5" s="380" t="s">
        <v>89</v>
      </c>
      <c r="AA5" s="381"/>
      <c r="AB5" s="379" t="s">
        <v>90</v>
      </c>
      <c r="AC5" s="380"/>
      <c r="AD5" s="380" t="s">
        <v>91</v>
      </c>
      <c r="AE5" s="381"/>
      <c r="AF5" s="379" t="s">
        <v>92</v>
      </c>
      <c r="AG5" s="380"/>
      <c r="AH5" s="380" t="s">
        <v>93</v>
      </c>
      <c r="AI5" s="381"/>
      <c r="AJ5" s="379" t="s">
        <v>94</v>
      </c>
      <c r="AK5" s="380"/>
      <c r="AL5" s="380" t="s">
        <v>95</v>
      </c>
      <c r="AM5" s="381"/>
      <c r="AN5" s="371"/>
      <c r="AO5" s="374"/>
      <c r="AP5" s="377"/>
      <c r="AR5" s="305"/>
      <c r="AS5" s="331" t="s">
        <v>239</v>
      </c>
      <c r="AT5" s="21"/>
      <c r="AU5" s="21"/>
      <c r="AV5" s="120" t="s">
        <v>77</v>
      </c>
      <c r="AW5" s="21"/>
      <c r="AX5" s="21"/>
      <c r="AY5" s="21"/>
      <c r="AZ5" s="21"/>
    </row>
    <row r="6" spans="1:52" ht="17.25" customHeight="1" thickBot="1" x14ac:dyDescent="0.2">
      <c r="A6" s="455"/>
      <c r="B6" s="456"/>
      <c r="C6" s="457"/>
      <c r="D6" s="12" t="s">
        <v>12</v>
      </c>
      <c r="E6" s="2" t="s">
        <v>13</v>
      </c>
      <c r="F6" s="2" t="s">
        <v>10</v>
      </c>
      <c r="G6" s="2" t="s">
        <v>11</v>
      </c>
      <c r="H6" s="236" t="s">
        <v>64</v>
      </c>
      <c r="I6" s="237" t="s">
        <v>205</v>
      </c>
      <c r="J6" s="238" t="s">
        <v>64</v>
      </c>
      <c r="K6" s="239" t="s">
        <v>205</v>
      </c>
      <c r="L6" s="236" t="s">
        <v>64</v>
      </c>
      <c r="M6" s="237" t="s">
        <v>205</v>
      </c>
      <c r="N6" s="238" t="s">
        <v>64</v>
      </c>
      <c r="O6" s="239" t="s">
        <v>205</v>
      </c>
      <c r="P6" s="236" t="s">
        <v>64</v>
      </c>
      <c r="Q6" s="237" t="s">
        <v>205</v>
      </c>
      <c r="R6" s="238" t="s">
        <v>64</v>
      </c>
      <c r="S6" s="239" t="s">
        <v>205</v>
      </c>
      <c r="T6" s="236" t="s">
        <v>64</v>
      </c>
      <c r="U6" s="237" t="s">
        <v>205</v>
      </c>
      <c r="V6" s="238" t="s">
        <v>64</v>
      </c>
      <c r="W6" s="239" t="s">
        <v>205</v>
      </c>
      <c r="X6" s="236" t="s">
        <v>64</v>
      </c>
      <c r="Y6" s="237" t="s">
        <v>205</v>
      </c>
      <c r="Z6" s="238" t="s">
        <v>64</v>
      </c>
      <c r="AA6" s="239" t="s">
        <v>205</v>
      </c>
      <c r="AB6" s="236" t="s">
        <v>64</v>
      </c>
      <c r="AC6" s="237" t="s">
        <v>205</v>
      </c>
      <c r="AD6" s="238" t="s">
        <v>64</v>
      </c>
      <c r="AE6" s="239" t="s">
        <v>205</v>
      </c>
      <c r="AF6" s="236" t="s">
        <v>64</v>
      </c>
      <c r="AG6" s="237" t="s">
        <v>205</v>
      </c>
      <c r="AH6" s="238" t="s">
        <v>64</v>
      </c>
      <c r="AI6" s="239" t="s">
        <v>205</v>
      </c>
      <c r="AJ6" s="236" t="s">
        <v>64</v>
      </c>
      <c r="AK6" s="237" t="s">
        <v>205</v>
      </c>
      <c r="AL6" s="238" t="s">
        <v>64</v>
      </c>
      <c r="AM6" s="239" t="s">
        <v>205</v>
      </c>
      <c r="AN6" s="372"/>
      <c r="AO6" s="375"/>
      <c r="AP6" s="378"/>
      <c r="AR6" s="305"/>
      <c r="AS6" s="331" t="s">
        <v>240</v>
      </c>
      <c r="AT6" s="21"/>
      <c r="AU6" s="21"/>
      <c r="AV6" s="120" t="s">
        <v>78</v>
      </c>
      <c r="AW6" s="21"/>
      <c r="AX6" s="21"/>
      <c r="AY6" s="21"/>
      <c r="AZ6" s="21"/>
    </row>
    <row r="7" spans="1:52" ht="17.25" customHeight="1" thickBot="1" x14ac:dyDescent="0.2">
      <c r="A7" s="458" t="s">
        <v>82</v>
      </c>
      <c r="B7" s="459" t="s">
        <v>14</v>
      </c>
      <c r="C7" s="460"/>
      <c r="D7" s="163" t="s">
        <v>15</v>
      </c>
      <c r="E7" s="164"/>
      <c r="F7" s="165" t="s">
        <v>123</v>
      </c>
      <c r="G7" s="164">
        <v>2</v>
      </c>
      <c r="H7" s="97"/>
      <c r="I7" s="82"/>
      <c r="J7" s="98"/>
      <c r="K7" s="84"/>
      <c r="L7" s="88"/>
      <c r="M7" s="70"/>
      <c r="N7" s="89"/>
      <c r="O7" s="71"/>
      <c r="P7" s="99"/>
      <c r="Q7" s="82"/>
      <c r="R7" s="98"/>
      <c r="S7" s="82"/>
      <c r="T7" s="97"/>
      <c r="U7" s="82"/>
      <c r="V7" s="98"/>
      <c r="W7" s="83"/>
      <c r="X7" s="97"/>
      <c r="Y7" s="82"/>
      <c r="Z7" s="98"/>
      <c r="AA7" s="84"/>
      <c r="AB7" s="88"/>
      <c r="AC7" s="70"/>
      <c r="AD7" s="89"/>
      <c r="AE7" s="71"/>
      <c r="AF7" s="99"/>
      <c r="AG7" s="82"/>
      <c r="AH7" s="98"/>
      <c r="AI7" s="82"/>
      <c r="AJ7" s="97"/>
      <c r="AK7" s="82"/>
      <c r="AL7" s="98"/>
      <c r="AM7" s="83"/>
      <c r="AN7" s="274"/>
      <c r="AO7" s="46"/>
      <c r="AP7" s="47"/>
      <c r="AR7" s="296"/>
      <c r="AS7" s="332"/>
      <c r="AT7" s="425" t="s">
        <v>14</v>
      </c>
      <c r="AU7" s="427" t="s">
        <v>14</v>
      </c>
      <c r="AV7" s="142">
        <v>259752611102</v>
      </c>
      <c r="AW7" s="127" t="str">
        <f t="shared" ref="AW7:AW13" si="0">F7</f>
        <v>微分積分学A I</v>
      </c>
      <c r="AX7" s="127"/>
      <c r="AY7" s="128"/>
      <c r="AZ7" s="21"/>
    </row>
    <row r="8" spans="1:52" ht="17.25" customHeight="1" thickBot="1" x14ac:dyDescent="0.2">
      <c r="A8" s="458"/>
      <c r="B8" s="461"/>
      <c r="C8" s="462"/>
      <c r="D8" s="166" t="s">
        <v>15</v>
      </c>
      <c r="E8" s="167"/>
      <c r="F8" s="168" t="s">
        <v>124</v>
      </c>
      <c r="G8" s="167">
        <v>2</v>
      </c>
      <c r="H8" s="91"/>
      <c r="I8" s="82"/>
      <c r="J8" s="92"/>
      <c r="K8" s="84"/>
      <c r="L8" s="106"/>
      <c r="M8" s="76"/>
      <c r="N8" s="107"/>
      <c r="O8" s="77"/>
      <c r="P8" s="108"/>
      <c r="Q8" s="82"/>
      <c r="R8" s="92"/>
      <c r="S8" s="82"/>
      <c r="T8" s="91"/>
      <c r="U8" s="82"/>
      <c r="V8" s="92"/>
      <c r="W8" s="83"/>
      <c r="X8" s="106"/>
      <c r="Y8" s="82"/>
      <c r="Z8" s="107"/>
      <c r="AA8" s="84"/>
      <c r="AB8" s="106"/>
      <c r="AC8" s="76"/>
      <c r="AD8" s="107"/>
      <c r="AE8" s="77"/>
      <c r="AF8" s="108"/>
      <c r="AG8" s="82"/>
      <c r="AH8" s="107"/>
      <c r="AI8" s="82"/>
      <c r="AJ8" s="106"/>
      <c r="AK8" s="82"/>
      <c r="AL8" s="107"/>
      <c r="AM8" s="83"/>
      <c r="AN8" s="275"/>
      <c r="AO8" s="48"/>
      <c r="AP8" s="49"/>
      <c r="AR8" s="296"/>
      <c r="AS8" s="332" t="s">
        <v>241</v>
      </c>
      <c r="AT8" s="426"/>
      <c r="AU8" s="428"/>
      <c r="AV8" s="124">
        <v>250092900001</v>
      </c>
      <c r="AW8" s="126" t="str">
        <f t="shared" si="0"/>
        <v>微分積分学A II</v>
      </c>
      <c r="AX8" s="135"/>
      <c r="AY8" s="136"/>
    </row>
    <row r="9" spans="1:52" ht="17.25" customHeight="1" thickBot="1" x14ac:dyDescent="0.2">
      <c r="A9" s="458"/>
      <c r="B9" s="461"/>
      <c r="C9" s="462"/>
      <c r="D9" s="166" t="s">
        <v>15</v>
      </c>
      <c r="E9" s="167"/>
      <c r="F9" s="168" t="s">
        <v>125</v>
      </c>
      <c r="G9" s="167">
        <v>2</v>
      </c>
      <c r="H9" s="91"/>
      <c r="I9" s="82"/>
      <c r="J9" s="92"/>
      <c r="K9" s="84"/>
      <c r="L9" s="106"/>
      <c r="M9" s="76"/>
      <c r="N9" s="107"/>
      <c r="O9" s="77"/>
      <c r="P9" s="108"/>
      <c r="Q9" s="82"/>
      <c r="R9" s="92"/>
      <c r="S9" s="82"/>
      <c r="T9" s="91"/>
      <c r="U9" s="82"/>
      <c r="V9" s="92"/>
      <c r="W9" s="83"/>
      <c r="X9" s="106"/>
      <c r="Y9" s="82"/>
      <c r="Z9" s="107"/>
      <c r="AA9" s="84"/>
      <c r="AB9" s="106"/>
      <c r="AC9" s="76"/>
      <c r="AD9" s="107"/>
      <c r="AE9" s="77"/>
      <c r="AF9" s="108"/>
      <c r="AG9" s="82"/>
      <c r="AH9" s="107"/>
      <c r="AI9" s="82"/>
      <c r="AJ9" s="106"/>
      <c r="AK9" s="82"/>
      <c r="AL9" s="107"/>
      <c r="AM9" s="83"/>
      <c r="AN9" s="275"/>
      <c r="AO9" s="48"/>
      <c r="AP9" s="49"/>
      <c r="AR9" s="296"/>
      <c r="AS9" s="332" t="s">
        <v>268</v>
      </c>
      <c r="AT9" s="426"/>
      <c r="AU9" s="428"/>
      <c r="AV9" s="124">
        <v>250152511101</v>
      </c>
      <c r="AW9" s="126" t="str">
        <f t="shared" si="0"/>
        <v>線形代数学I</v>
      </c>
      <c r="AX9" s="135"/>
      <c r="AY9" s="136"/>
    </row>
    <row r="10" spans="1:52" ht="17.25" customHeight="1" thickBot="1" x14ac:dyDescent="0.2">
      <c r="A10" s="458"/>
      <c r="B10" s="461"/>
      <c r="C10" s="462"/>
      <c r="D10" s="166" t="s">
        <v>15</v>
      </c>
      <c r="E10" s="167"/>
      <c r="F10" s="168" t="s">
        <v>126</v>
      </c>
      <c r="G10" s="167">
        <v>2</v>
      </c>
      <c r="H10" s="94"/>
      <c r="I10" s="80"/>
      <c r="J10" s="95"/>
      <c r="K10" s="81"/>
      <c r="L10" s="106"/>
      <c r="M10" s="76"/>
      <c r="N10" s="107"/>
      <c r="O10" s="77"/>
      <c r="P10" s="108"/>
      <c r="Q10" s="82"/>
      <c r="R10" s="92"/>
      <c r="S10" s="82"/>
      <c r="T10" s="91"/>
      <c r="U10" s="82"/>
      <c r="V10" s="92"/>
      <c r="W10" s="83"/>
      <c r="X10" s="112"/>
      <c r="Y10" s="80"/>
      <c r="Z10" s="109"/>
      <c r="AA10" s="81"/>
      <c r="AB10" s="106"/>
      <c r="AC10" s="76"/>
      <c r="AD10" s="107"/>
      <c r="AE10" s="77"/>
      <c r="AF10" s="108"/>
      <c r="AG10" s="82"/>
      <c r="AH10" s="107"/>
      <c r="AI10" s="82"/>
      <c r="AJ10" s="106"/>
      <c r="AK10" s="82"/>
      <c r="AL10" s="107"/>
      <c r="AM10" s="83"/>
      <c r="AN10" s="275"/>
      <c r="AO10" s="48"/>
      <c r="AP10" s="49"/>
      <c r="AR10" s="296"/>
      <c r="AS10" s="332" t="s">
        <v>242</v>
      </c>
      <c r="AT10" s="426"/>
      <c r="AU10" s="428"/>
      <c r="AV10" s="124">
        <v>250082600001</v>
      </c>
      <c r="AW10" s="126" t="str">
        <f t="shared" si="0"/>
        <v>線形代数学II</v>
      </c>
      <c r="AX10" s="135"/>
      <c r="AY10" s="136"/>
    </row>
    <row r="11" spans="1:52" ht="17.25" customHeight="1" thickBot="1" x14ac:dyDescent="0.2">
      <c r="A11" s="458"/>
      <c r="B11" s="461"/>
      <c r="C11" s="462"/>
      <c r="D11" s="169" t="s">
        <v>15</v>
      </c>
      <c r="E11" s="167"/>
      <c r="F11" s="168" t="s">
        <v>127</v>
      </c>
      <c r="G11" s="167">
        <v>2</v>
      </c>
      <c r="H11" s="106"/>
      <c r="I11" s="76"/>
      <c r="J11" s="107"/>
      <c r="K11" s="77"/>
      <c r="L11" s="106"/>
      <c r="M11" s="76"/>
      <c r="N11" s="107"/>
      <c r="O11" s="77"/>
      <c r="P11" s="108"/>
      <c r="Q11" s="82"/>
      <c r="R11" s="92"/>
      <c r="S11" s="82"/>
      <c r="T11" s="91"/>
      <c r="U11" s="82"/>
      <c r="V11" s="92"/>
      <c r="W11" s="83"/>
      <c r="X11" s="106"/>
      <c r="Y11" s="76"/>
      <c r="Z11" s="107"/>
      <c r="AA11" s="77"/>
      <c r="AB11" s="106"/>
      <c r="AC11" s="76"/>
      <c r="AD11" s="107"/>
      <c r="AE11" s="77"/>
      <c r="AF11" s="108"/>
      <c r="AG11" s="82"/>
      <c r="AH11" s="107"/>
      <c r="AI11" s="82"/>
      <c r="AJ11" s="106"/>
      <c r="AK11" s="82"/>
      <c r="AL11" s="107"/>
      <c r="AM11" s="83"/>
      <c r="AN11" s="275"/>
      <c r="AO11" s="48"/>
      <c r="AP11" s="49"/>
      <c r="AR11" s="296"/>
      <c r="AS11" s="332" t="s">
        <v>243</v>
      </c>
      <c r="AT11" s="426"/>
      <c r="AU11" s="428"/>
      <c r="AV11" s="124">
        <v>250092900002</v>
      </c>
      <c r="AW11" s="126" t="str">
        <f t="shared" si="0"/>
        <v>物理学基礎A I</v>
      </c>
      <c r="AX11" s="135"/>
      <c r="AY11" s="136"/>
    </row>
    <row r="12" spans="1:52" ht="17.25" customHeight="1" thickBot="1" x14ac:dyDescent="0.2">
      <c r="A12" s="458"/>
      <c r="B12" s="463"/>
      <c r="C12" s="464"/>
      <c r="D12" s="170" t="s">
        <v>15</v>
      </c>
      <c r="E12" s="171"/>
      <c r="F12" s="172" t="s">
        <v>128</v>
      </c>
      <c r="G12" s="171">
        <v>2</v>
      </c>
      <c r="H12" s="97"/>
      <c r="I12" s="82"/>
      <c r="J12" s="98"/>
      <c r="K12" s="84"/>
      <c r="L12" s="106"/>
      <c r="M12" s="76"/>
      <c r="N12" s="107"/>
      <c r="O12" s="77"/>
      <c r="P12" s="108"/>
      <c r="Q12" s="82"/>
      <c r="R12" s="92"/>
      <c r="S12" s="82"/>
      <c r="T12" s="91"/>
      <c r="U12" s="82"/>
      <c r="V12" s="92"/>
      <c r="W12" s="83"/>
      <c r="X12" s="97"/>
      <c r="Y12" s="82"/>
      <c r="Z12" s="98"/>
      <c r="AA12" s="84"/>
      <c r="AB12" s="106"/>
      <c r="AC12" s="76"/>
      <c r="AD12" s="107"/>
      <c r="AE12" s="77"/>
      <c r="AF12" s="108"/>
      <c r="AG12" s="82"/>
      <c r="AH12" s="107"/>
      <c r="AI12" s="82"/>
      <c r="AJ12" s="106"/>
      <c r="AK12" s="82"/>
      <c r="AL12" s="107"/>
      <c r="AM12" s="83"/>
      <c r="AN12" s="275"/>
      <c r="AO12" s="48"/>
      <c r="AP12" s="49"/>
      <c r="AR12" s="296"/>
      <c r="AS12" s="332" t="s">
        <v>244</v>
      </c>
      <c r="AT12" s="426"/>
      <c r="AU12" s="428"/>
      <c r="AV12" s="124">
        <v>259742611101</v>
      </c>
      <c r="AW12" s="126" t="str">
        <f t="shared" si="0"/>
        <v>物理学基礎A II</v>
      </c>
      <c r="AX12" s="135"/>
      <c r="AY12" s="136"/>
    </row>
    <row r="13" spans="1:52" ht="17.25" customHeight="1" thickBot="1" x14ac:dyDescent="0.2">
      <c r="A13" s="416" t="s">
        <v>45</v>
      </c>
      <c r="B13" s="417"/>
      <c r="C13" s="417"/>
      <c r="D13" s="417"/>
      <c r="E13" s="417"/>
      <c r="F13" s="417"/>
      <c r="G13" s="417"/>
      <c r="H13" s="78"/>
      <c r="I13" s="269">
        <f>SUM(I7:I12)</f>
        <v>0</v>
      </c>
      <c r="J13" s="79"/>
      <c r="K13" s="269">
        <f>SUM(K7:K12)</f>
        <v>0</v>
      </c>
      <c r="L13" s="78"/>
      <c r="M13" s="269">
        <f>SUM(M7:M12)</f>
        <v>0</v>
      </c>
      <c r="N13" s="79"/>
      <c r="O13" s="269">
        <f>SUM(O7:O12)</f>
        <v>0</v>
      </c>
      <c r="P13" s="78"/>
      <c r="Q13" s="269">
        <f>SUM(Q7:Q12)</f>
        <v>0</v>
      </c>
      <c r="R13" s="79"/>
      <c r="S13" s="269">
        <f>SUM(S7:S12)</f>
        <v>0</v>
      </c>
      <c r="T13" s="78"/>
      <c r="U13" s="269">
        <f>SUM(U7:U12)</f>
        <v>0</v>
      </c>
      <c r="V13" s="79"/>
      <c r="W13" s="269">
        <f>SUM(W7:W12)</f>
        <v>0</v>
      </c>
      <c r="X13" s="78"/>
      <c r="Y13" s="269">
        <f>SUM(Y7:Y12)</f>
        <v>0</v>
      </c>
      <c r="Z13" s="79"/>
      <c r="AA13" s="269">
        <f>SUM(AA7:AA12)</f>
        <v>0</v>
      </c>
      <c r="AB13" s="78"/>
      <c r="AC13" s="269">
        <f>SUM(AC7:AC12)</f>
        <v>0</v>
      </c>
      <c r="AD13" s="79"/>
      <c r="AE13" s="269">
        <f>SUM(AE7:AE12)</f>
        <v>0</v>
      </c>
      <c r="AF13" s="78"/>
      <c r="AG13" s="269">
        <f>SUM(AG7:AG12)</f>
        <v>0</v>
      </c>
      <c r="AH13" s="79"/>
      <c r="AI13" s="269">
        <f>SUM(AI7:AI12)</f>
        <v>0</v>
      </c>
      <c r="AJ13" s="78"/>
      <c r="AK13" s="269">
        <f>SUM(AK7:AK12)</f>
        <v>0</v>
      </c>
      <c r="AL13" s="79"/>
      <c r="AM13" s="270">
        <f>SUM(AM7:AM12)</f>
        <v>0</v>
      </c>
      <c r="AN13" s="119">
        <f>SUM(H13,J13,L13,N13,P13,R13,T13,V13,X13,Z13,AB13,AD13,AF13,AH13,AJ13,AL13)</f>
        <v>0</v>
      </c>
      <c r="AO13" s="20">
        <v>12</v>
      </c>
      <c r="AP13" s="246">
        <f>SUM(I13,K13,M13,O13,Q13,S13,U13,W13,Y13,AA13,AC13,AE13,AG13,AI13,AK13,AM13)</f>
        <v>0</v>
      </c>
      <c r="AR13" s="296"/>
      <c r="AS13" s="332" t="s">
        <v>245</v>
      </c>
      <c r="AT13" s="426"/>
      <c r="AU13" s="428"/>
      <c r="AV13" s="124">
        <v>250092900003</v>
      </c>
      <c r="AW13" s="126">
        <f t="shared" si="0"/>
        <v>0</v>
      </c>
      <c r="AX13" s="135"/>
      <c r="AY13" s="136"/>
    </row>
    <row r="14" spans="1:52" ht="17.25" customHeight="1" thickBot="1" x14ac:dyDescent="0.2">
      <c r="A14" s="154"/>
      <c r="B14" s="154"/>
      <c r="C14" s="154"/>
      <c r="D14" s="154"/>
      <c r="E14" s="154"/>
      <c r="F14" s="154"/>
      <c r="G14" s="154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6"/>
      <c r="AO14" s="184"/>
      <c r="AP14" s="184"/>
      <c r="AR14" s="296"/>
      <c r="AS14" s="332" t="s">
        <v>246</v>
      </c>
      <c r="AT14" s="426"/>
      <c r="AU14" s="428"/>
      <c r="AV14" s="124"/>
      <c r="AW14" s="126"/>
      <c r="AX14" s="135"/>
      <c r="AY14" s="136"/>
    </row>
    <row r="15" spans="1:52" ht="17.25" customHeight="1" thickBot="1" x14ac:dyDescent="0.2">
      <c r="A15" s="438" t="s">
        <v>121</v>
      </c>
      <c r="B15" s="441" t="s">
        <v>14</v>
      </c>
      <c r="C15" s="441"/>
      <c r="D15" s="176" t="s">
        <v>5</v>
      </c>
      <c r="E15" s="176" t="s">
        <v>15</v>
      </c>
      <c r="F15" s="197" t="s">
        <v>129</v>
      </c>
      <c r="G15" s="176">
        <v>1</v>
      </c>
      <c r="H15" s="97"/>
      <c r="I15" s="82"/>
      <c r="J15" s="98"/>
      <c r="K15" s="84"/>
      <c r="L15" s="97"/>
      <c r="M15" s="82"/>
      <c r="N15" s="98"/>
      <c r="O15" s="83"/>
      <c r="P15" s="97"/>
      <c r="Q15" s="82"/>
      <c r="R15" s="98"/>
      <c r="S15" s="83"/>
      <c r="T15" s="97"/>
      <c r="U15" s="82"/>
      <c r="V15" s="98"/>
      <c r="W15" s="83"/>
      <c r="X15" s="97"/>
      <c r="Y15" s="82"/>
      <c r="Z15" s="98"/>
      <c r="AA15" s="84"/>
      <c r="AB15" s="97"/>
      <c r="AC15" s="82"/>
      <c r="AD15" s="98"/>
      <c r="AE15" s="83"/>
      <c r="AF15" s="97"/>
      <c r="AG15" s="82"/>
      <c r="AH15" s="98"/>
      <c r="AI15" s="83"/>
      <c r="AJ15" s="97"/>
      <c r="AK15" s="82"/>
      <c r="AL15" s="98"/>
      <c r="AM15" s="83"/>
      <c r="AN15" s="274"/>
      <c r="AO15" s="46"/>
      <c r="AP15" s="47"/>
      <c r="AR15" s="296"/>
      <c r="AS15" s="332" t="s">
        <v>247</v>
      </c>
      <c r="AT15" s="426"/>
      <c r="AU15" s="428"/>
      <c r="AV15" s="124">
        <v>250092900004</v>
      </c>
      <c r="AW15" s="126" t="str">
        <f t="shared" ref="AW15:AW19" si="1">F15</f>
        <v>プログラミング序論演習I</v>
      </c>
      <c r="AX15" s="135"/>
      <c r="AY15" s="136"/>
    </row>
    <row r="16" spans="1:52" ht="17.25" customHeight="1" thickBot="1" x14ac:dyDescent="0.2">
      <c r="A16" s="439"/>
      <c r="B16" s="441"/>
      <c r="C16" s="441"/>
      <c r="D16" s="167" t="s">
        <v>15</v>
      </c>
      <c r="E16" s="167" t="s">
        <v>5</v>
      </c>
      <c r="F16" s="168" t="s">
        <v>130</v>
      </c>
      <c r="G16" s="167">
        <v>2</v>
      </c>
      <c r="H16" s="91"/>
      <c r="I16" s="82"/>
      <c r="J16" s="92"/>
      <c r="K16" s="84"/>
      <c r="L16" s="106"/>
      <c r="M16" s="76"/>
      <c r="N16" s="107"/>
      <c r="O16" s="77"/>
      <c r="P16" s="106"/>
      <c r="Q16" s="76"/>
      <c r="R16" s="107"/>
      <c r="S16" s="77"/>
      <c r="T16" s="91"/>
      <c r="U16" s="82"/>
      <c r="V16" s="92"/>
      <c r="W16" s="83"/>
      <c r="X16" s="106"/>
      <c r="Y16" s="82"/>
      <c r="Z16" s="107"/>
      <c r="AA16" s="84"/>
      <c r="AB16" s="106"/>
      <c r="AC16" s="76"/>
      <c r="AD16" s="107"/>
      <c r="AE16" s="77"/>
      <c r="AF16" s="106"/>
      <c r="AG16" s="76"/>
      <c r="AH16" s="107"/>
      <c r="AI16" s="77"/>
      <c r="AJ16" s="106"/>
      <c r="AK16" s="82"/>
      <c r="AL16" s="107"/>
      <c r="AM16" s="83"/>
      <c r="AN16" s="275"/>
      <c r="AO16" s="48"/>
      <c r="AP16" s="49"/>
      <c r="AR16" s="296"/>
      <c r="AS16" s="332"/>
      <c r="AT16" s="426"/>
      <c r="AU16" s="428"/>
      <c r="AV16" s="124">
        <v>259742611102</v>
      </c>
      <c r="AW16" s="126" t="str">
        <f t="shared" si="1"/>
        <v>情報生体システム工学基礎</v>
      </c>
      <c r="AX16" s="135"/>
      <c r="AY16" s="136"/>
    </row>
    <row r="17" spans="1:51" ht="17.25" customHeight="1" thickBot="1" x14ac:dyDescent="0.2">
      <c r="A17" s="439"/>
      <c r="B17" s="441"/>
      <c r="C17" s="441"/>
      <c r="D17" s="173"/>
      <c r="E17" s="173" t="s">
        <v>15</v>
      </c>
      <c r="F17" s="190" t="s">
        <v>132</v>
      </c>
      <c r="G17" s="173">
        <v>1</v>
      </c>
      <c r="H17" s="91"/>
      <c r="I17" s="82"/>
      <c r="J17" s="92"/>
      <c r="K17" s="84"/>
      <c r="L17" s="106"/>
      <c r="M17" s="76"/>
      <c r="N17" s="107"/>
      <c r="O17" s="77"/>
      <c r="P17" s="106"/>
      <c r="Q17" s="76"/>
      <c r="R17" s="107"/>
      <c r="S17" s="77"/>
      <c r="T17" s="91"/>
      <c r="U17" s="82"/>
      <c r="V17" s="92"/>
      <c r="W17" s="83"/>
      <c r="X17" s="106"/>
      <c r="Y17" s="82"/>
      <c r="Z17" s="107"/>
      <c r="AA17" s="84"/>
      <c r="AB17" s="106"/>
      <c r="AC17" s="76"/>
      <c r="AD17" s="107"/>
      <c r="AE17" s="77"/>
      <c r="AF17" s="106"/>
      <c r="AG17" s="76"/>
      <c r="AH17" s="107"/>
      <c r="AI17" s="77"/>
      <c r="AJ17" s="106"/>
      <c r="AK17" s="82"/>
      <c r="AL17" s="107"/>
      <c r="AM17" s="83"/>
      <c r="AN17" s="275"/>
      <c r="AO17" s="48"/>
      <c r="AP17" s="49"/>
      <c r="AR17" s="281"/>
      <c r="AS17" s="282" t="s">
        <v>248</v>
      </c>
      <c r="AT17" s="426"/>
      <c r="AU17" s="428"/>
      <c r="AV17" s="124">
        <v>259752611108</v>
      </c>
      <c r="AW17" s="126" t="str">
        <f t="shared" si="1"/>
        <v>プログラミング序論演習II</v>
      </c>
      <c r="AX17" s="135"/>
      <c r="AY17" s="136"/>
    </row>
    <row r="18" spans="1:51" ht="17.25" customHeight="1" thickBot="1" x14ac:dyDescent="0.2">
      <c r="A18" s="439"/>
      <c r="B18" s="441"/>
      <c r="C18" s="441"/>
      <c r="D18" s="174" t="s">
        <v>15</v>
      </c>
      <c r="E18" s="174" t="s">
        <v>5</v>
      </c>
      <c r="F18" s="175" t="s">
        <v>137</v>
      </c>
      <c r="G18" s="174">
        <v>2</v>
      </c>
      <c r="H18" s="91"/>
      <c r="I18" s="82"/>
      <c r="J18" s="92"/>
      <c r="K18" s="84"/>
      <c r="L18" s="106"/>
      <c r="M18" s="76"/>
      <c r="N18" s="107"/>
      <c r="O18" s="77"/>
      <c r="P18" s="106"/>
      <c r="Q18" s="76"/>
      <c r="R18" s="107"/>
      <c r="S18" s="77"/>
      <c r="T18" s="106"/>
      <c r="U18" s="82"/>
      <c r="V18" s="92"/>
      <c r="W18" s="83"/>
      <c r="X18" s="106"/>
      <c r="Y18" s="82"/>
      <c r="Z18" s="107"/>
      <c r="AA18" s="84"/>
      <c r="AB18" s="106"/>
      <c r="AC18" s="76"/>
      <c r="AD18" s="107"/>
      <c r="AE18" s="77"/>
      <c r="AF18" s="106"/>
      <c r="AG18" s="76"/>
      <c r="AH18" s="107"/>
      <c r="AI18" s="77"/>
      <c r="AJ18" s="106"/>
      <c r="AK18" s="82"/>
      <c r="AL18" s="107"/>
      <c r="AM18" s="83"/>
      <c r="AN18" s="275"/>
      <c r="AO18" s="48"/>
      <c r="AP18" s="49"/>
      <c r="AR18" s="281"/>
      <c r="AS18" s="282" t="s">
        <v>249</v>
      </c>
      <c r="AT18" s="426"/>
      <c r="AU18" s="428"/>
      <c r="AV18" s="124">
        <v>250092900006</v>
      </c>
      <c r="AW18" s="126" t="str">
        <f t="shared" si="1"/>
        <v>応用数学I</v>
      </c>
      <c r="AX18" s="135"/>
      <c r="AY18" s="136"/>
    </row>
    <row r="19" spans="1:51" ht="17.25" customHeight="1" thickBot="1" x14ac:dyDescent="0.2">
      <c r="A19" s="439"/>
      <c r="B19" s="441"/>
      <c r="C19" s="441"/>
      <c r="D19" s="174" t="s">
        <v>15</v>
      </c>
      <c r="E19" s="174"/>
      <c r="F19" s="175" t="s">
        <v>138</v>
      </c>
      <c r="G19" s="174">
        <v>1</v>
      </c>
      <c r="H19" s="91"/>
      <c r="I19" s="82"/>
      <c r="J19" s="92"/>
      <c r="K19" s="84"/>
      <c r="L19" s="106"/>
      <c r="M19" s="76"/>
      <c r="N19" s="107"/>
      <c r="O19" s="77"/>
      <c r="P19" s="106"/>
      <c r="Q19" s="76"/>
      <c r="R19" s="107"/>
      <c r="S19" s="77"/>
      <c r="T19" s="106"/>
      <c r="U19" s="82"/>
      <c r="V19" s="92"/>
      <c r="W19" s="83"/>
      <c r="X19" s="106"/>
      <c r="Y19" s="82"/>
      <c r="Z19" s="107"/>
      <c r="AA19" s="84"/>
      <c r="AB19" s="106"/>
      <c r="AC19" s="76"/>
      <c r="AD19" s="107"/>
      <c r="AE19" s="77"/>
      <c r="AF19" s="106"/>
      <c r="AG19" s="76"/>
      <c r="AH19" s="107"/>
      <c r="AI19" s="77"/>
      <c r="AJ19" s="106"/>
      <c r="AK19" s="82"/>
      <c r="AL19" s="107"/>
      <c r="AM19" s="83"/>
      <c r="AN19" s="275"/>
      <c r="AO19" s="48"/>
      <c r="AP19" s="49"/>
      <c r="AR19" s="306"/>
      <c r="AS19" s="332" t="s">
        <v>253</v>
      </c>
      <c r="AT19" s="426"/>
      <c r="AU19" s="428"/>
      <c r="AV19" s="124">
        <v>250092900007</v>
      </c>
      <c r="AW19" s="126" t="str">
        <f t="shared" si="1"/>
        <v>応用数学I演習</v>
      </c>
      <c r="AX19" s="135"/>
      <c r="AY19" s="136"/>
    </row>
    <row r="20" spans="1:51" ht="17.25" customHeight="1" thickBot="1" x14ac:dyDescent="0.2">
      <c r="A20" s="439"/>
      <c r="B20" s="441"/>
      <c r="C20" s="441"/>
      <c r="D20" s="176" t="s">
        <v>5</v>
      </c>
      <c r="E20" s="176" t="s">
        <v>15</v>
      </c>
      <c r="F20" s="177" t="s">
        <v>133</v>
      </c>
      <c r="G20" s="176">
        <v>1</v>
      </c>
      <c r="H20" s="106"/>
      <c r="I20" s="82"/>
      <c r="J20" s="107"/>
      <c r="K20" s="84"/>
      <c r="L20" s="106"/>
      <c r="M20" s="76"/>
      <c r="N20" s="107"/>
      <c r="O20" s="77"/>
      <c r="P20" s="106"/>
      <c r="Q20" s="76"/>
      <c r="R20" s="107"/>
      <c r="S20" s="77"/>
      <c r="T20" s="106"/>
      <c r="U20" s="82"/>
      <c r="V20" s="107"/>
      <c r="W20" s="83"/>
      <c r="X20" s="106"/>
      <c r="Y20" s="82"/>
      <c r="Z20" s="107"/>
      <c r="AA20" s="84"/>
      <c r="AB20" s="106"/>
      <c r="AC20" s="76"/>
      <c r="AD20" s="107"/>
      <c r="AE20" s="77"/>
      <c r="AF20" s="106"/>
      <c r="AG20" s="76"/>
      <c r="AH20" s="107"/>
      <c r="AI20" s="77"/>
      <c r="AJ20" s="108"/>
      <c r="AK20" s="82"/>
      <c r="AL20" s="107"/>
      <c r="AM20" s="83"/>
      <c r="AN20" s="275"/>
      <c r="AO20" s="48"/>
      <c r="AP20" s="49"/>
      <c r="AR20" s="306"/>
      <c r="AS20" s="282" t="s">
        <v>254</v>
      </c>
      <c r="AT20" s="426"/>
      <c r="AU20" s="428"/>
      <c r="AV20" s="124"/>
      <c r="AW20" s="126"/>
      <c r="AX20" s="135"/>
      <c r="AY20" s="136"/>
    </row>
    <row r="21" spans="1:51" ht="17.25" customHeight="1" thickBot="1" x14ac:dyDescent="0.2">
      <c r="A21" s="439"/>
      <c r="B21" s="441"/>
      <c r="C21" s="441"/>
      <c r="D21" s="167" t="s">
        <v>15</v>
      </c>
      <c r="E21" s="178" t="s">
        <v>5</v>
      </c>
      <c r="F21" s="179" t="s">
        <v>139</v>
      </c>
      <c r="G21" s="178">
        <v>2</v>
      </c>
      <c r="H21" s="106"/>
      <c r="I21" s="82"/>
      <c r="J21" s="107"/>
      <c r="K21" s="84"/>
      <c r="L21" s="106"/>
      <c r="M21" s="76"/>
      <c r="N21" s="107"/>
      <c r="O21" s="77"/>
      <c r="P21" s="106"/>
      <c r="Q21" s="76"/>
      <c r="R21" s="107"/>
      <c r="S21" s="77"/>
      <c r="T21" s="106"/>
      <c r="U21" s="82"/>
      <c r="V21" s="107"/>
      <c r="W21" s="83"/>
      <c r="X21" s="106"/>
      <c r="Y21" s="82"/>
      <c r="Z21" s="107"/>
      <c r="AA21" s="84"/>
      <c r="AB21" s="106"/>
      <c r="AC21" s="76"/>
      <c r="AD21" s="107"/>
      <c r="AE21" s="77"/>
      <c r="AF21" s="106"/>
      <c r="AG21" s="76"/>
      <c r="AH21" s="107"/>
      <c r="AI21" s="77"/>
      <c r="AJ21" s="108"/>
      <c r="AK21" s="82"/>
      <c r="AL21" s="107"/>
      <c r="AM21" s="83"/>
      <c r="AN21" s="275"/>
      <c r="AO21" s="48"/>
      <c r="AP21" s="49"/>
      <c r="AR21" s="306"/>
      <c r="AS21" s="282" t="s">
        <v>255</v>
      </c>
      <c r="AT21" s="426"/>
      <c r="AU21" s="428"/>
      <c r="AV21" s="124"/>
      <c r="AW21" s="126"/>
      <c r="AX21" s="135"/>
      <c r="AY21" s="136"/>
    </row>
    <row r="22" spans="1:51" ht="17.25" customHeight="1" thickBot="1" x14ac:dyDescent="0.2">
      <c r="A22" s="439"/>
      <c r="B22" s="441"/>
      <c r="C22" s="441"/>
      <c r="D22" s="174" t="s">
        <v>15</v>
      </c>
      <c r="E22" s="174"/>
      <c r="F22" s="175" t="s">
        <v>140</v>
      </c>
      <c r="G22" s="174">
        <v>1</v>
      </c>
      <c r="H22" s="106"/>
      <c r="I22" s="82"/>
      <c r="J22" s="107"/>
      <c r="K22" s="84"/>
      <c r="L22" s="106"/>
      <c r="M22" s="76"/>
      <c r="N22" s="107"/>
      <c r="O22" s="77"/>
      <c r="P22" s="106"/>
      <c r="Q22" s="76"/>
      <c r="R22" s="107"/>
      <c r="S22" s="77"/>
      <c r="T22" s="106"/>
      <c r="U22" s="82"/>
      <c r="V22" s="107"/>
      <c r="W22" s="83"/>
      <c r="X22" s="106"/>
      <c r="Y22" s="82"/>
      <c r="Z22" s="107"/>
      <c r="AA22" s="84"/>
      <c r="AB22" s="106"/>
      <c r="AC22" s="76"/>
      <c r="AD22" s="107"/>
      <c r="AE22" s="77"/>
      <c r="AF22" s="106"/>
      <c r="AG22" s="76"/>
      <c r="AH22" s="107"/>
      <c r="AI22" s="77"/>
      <c r="AJ22" s="108"/>
      <c r="AK22" s="82"/>
      <c r="AL22" s="107"/>
      <c r="AM22" s="83"/>
      <c r="AN22" s="275"/>
      <c r="AO22" s="48"/>
      <c r="AP22" s="49"/>
      <c r="AR22" s="307"/>
      <c r="AS22" s="282" t="s">
        <v>256</v>
      </c>
      <c r="AT22" s="426"/>
      <c r="AU22" s="428"/>
      <c r="AV22" s="124"/>
      <c r="AW22" s="126"/>
      <c r="AX22" s="135"/>
      <c r="AY22" s="136"/>
    </row>
    <row r="23" spans="1:51" ht="17.25" customHeight="1" thickBot="1" x14ac:dyDescent="0.2">
      <c r="A23" s="439"/>
      <c r="B23" s="441"/>
      <c r="C23" s="441"/>
      <c r="D23" s="176"/>
      <c r="E23" s="180" t="s">
        <v>15</v>
      </c>
      <c r="F23" s="181" t="s">
        <v>141</v>
      </c>
      <c r="G23" s="180">
        <v>2</v>
      </c>
      <c r="H23" s="106"/>
      <c r="I23" s="82"/>
      <c r="J23" s="107"/>
      <c r="K23" s="84"/>
      <c r="L23" s="106"/>
      <c r="M23" s="76"/>
      <c r="N23" s="107"/>
      <c r="O23" s="77"/>
      <c r="P23" s="106"/>
      <c r="Q23" s="76"/>
      <c r="R23" s="107"/>
      <c r="S23" s="77"/>
      <c r="T23" s="106"/>
      <c r="U23" s="82"/>
      <c r="V23" s="107"/>
      <c r="W23" s="83"/>
      <c r="X23" s="106"/>
      <c r="Y23" s="82"/>
      <c r="Z23" s="107"/>
      <c r="AA23" s="84"/>
      <c r="AB23" s="106"/>
      <c r="AC23" s="76"/>
      <c r="AD23" s="107"/>
      <c r="AE23" s="77"/>
      <c r="AF23" s="106"/>
      <c r="AG23" s="76"/>
      <c r="AH23" s="107"/>
      <c r="AI23" s="77"/>
      <c r="AJ23" s="108"/>
      <c r="AK23" s="82"/>
      <c r="AL23" s="107"/>
      <c r="AM23" s="83"/>
      <c r="AN23" s="275"/>
      <c r="AO23" s="48"/>
      <c r="AP23" s="49"/>
      <c r="AR23" s="308"/>
      <c r="AS23" s="282" t="s">
        <v>294</v>
      </c>
      <c r="AT23" s="426"/>
      <c r="AU23" s="428"/>
      <c r="AV23" s="124"/>
      <c r="AW23" s="126"/>
      <c r="AX23" s="135"/>
      <c r="AY23" s="136"/>
    </row>
    <row r="24" spans="1:51" ht="17.25" customHeight="1" thickBot="1" x14ac:dyDescent="0.2">
      <c r="A24" s="439"/>
      <c r="B24" s="441"/>
      <c r="C24" s="441"/>
      <c r="D24" s="167"/>
      <c r="E24" s="174" t="s">
        <v>15</v>
      </c>
      <c r="F24" s="175" t="s">
        <v>142</v>
      </c>
      <c r="G24" s="182">
        <v>1</v>
      </c>
      <c r="H24" s="106"/>
      <c r="I24" s="82"/>
      <c r="J24" s="107"/>
      <c r="K24" s="84"/>
      <c r="L24" s="106"/>
      <c r="M24" s="76"/>
      <c r="N24" s="107"/>
      <c r="O24" s="77"/>
      <c r="P24" s="106"/>
      <c r="Q24" s="76"/>
      <c r="R24" s="107"/>
      <c r="S24" s="77"/>
      <c r="T24" s="106"/>
      <c r="U24" s="82"/>
      <c r="V24" s="107"/>
      <c r="W24" s="83"/>
      <c r="X24" s="106"/>
      <c r="Y24" s="82"/>
      <c r="Z24" s="107"/>
      <c r="AA24" s="84"/>
      <c r="AB24" s="106"/>
      <c r="AC24" s="76"/>
      <c r="AD24" s="107"/>
      <c r="AE24" s="77"/>
      <c r="AF24" s="106"/>
      <c r="AG24" s="76"/>
      <c r="AH24" s="107"/>
      <c r="AI24" s="77"/>
      <c r="AJ24" s="108"/>
      <c r="AK24" s="82"/>
      <c r="AL24" s="107"/>
      <c r="AM24" s="83"/>
      <c r="AN24" s="275"/>
      <c r="AO24" s="48"/>
      <c r="AP24" s="49"/>
      <c r="AR24" s="306"/>
      <c r="AS24" s="333" t="s">
        <v>250</v>
      </c>
      <c r="AT24" s="426"/>
      <c r="AU24" s="428"/>
      <c r="AV24" s="124"/>
      <c r="AW24" s="126"/>
      <c r="AX24" s="135"/>
      <c r="AY24" s="136"/>
    </row>
    <row r="25" spans="1:51" ht="17.25" customHeight="1" thickBot="1" x14ac:dyDescent="0.2">
      <c r="A25" s="439"/>
      <c r="B25" s="441"/>
      <c r="C25" s="441"/>
      <c r="D25" s="167" t="s">
        <v>5</v>
      </c>
      <c r="E25" s="176" t="s">
        <v>15</v>
      </c>
      <c r="F25" s="177" t="s">
        <v>134</v>
      </c>
      <c r="G25" s="167">
        <v>1</v>
      </c>
      <c r="H25" s="106"/>
      <c r="I25" s="82"/>
      <c r="J25" s="107"/>
      <c r="K25" s="84"/>
      <c r="L25" s="106"/>
      <c r="M25" s="76"/>
      <c r="N25" s="107"/>
      <c r="O25" s="77"/>
      <c r="P25" s="106"/>
      <c r="Q25" s="76"/>
      <c r="R25" s="107"/>
      <c r="S25" s="77"/>
      <c r="T25" s="106"/>
      <c r="U25" s="82"/>
      <c r="V25" s="107"/>
      <c r="W25" s="83"/>
      <c r="X25" s="106"/>
      <c r="Y25" s="82"/>
      <c r="Z25" s="107"/>
      <c r="AA25" s="84"/>
      <c r="AB25" s="106"/>
      <c r="AC25" s="76"/>
      <c r="AD25" s="107"/>
      <c r="AE25" s="77"/>
      <c r="AF25" s="106"/>
      <c r="AG25" s="76"/>
      <c r="AH25" s="107"/>
      <c r="AI25" s="77"/>
      <c r="AJ25" s="108"/>
      <c r="AK25" s="82"/>
      <c r="AL25" s="107"/>
      <c r="AM25" s="83"/>
      <c r="AN25" s="275"/>
      <c r="AO25" s="48"/>
      <c r="AP25" s="49"/>
      <c r="AR25" s="292"/>
      <c r="AS25" s="333" t="s">
        <v>251</v>
      </c>
      <c r="AT25" s="426"/>
      <c r="AU25" s="428"/>
      <c r="AV25" s="124"/>
      <c r="AW25" s="126"/>
      <c r="AX25" s="135"/>
      <c r="AY25" s="136"/>
    </row>
    <row r="26" spans="1:51" ht="17.25" customHeight="1" thickBot="1" x14ac:dyDescent="0.2">
      <c r="A26" s="439"/>
      <c r="B26" s="441"/>
      <c r="C26" s="441"/>
      <c r="D26" s="167" t="s">
        <v>5</v>
      </c>
      <c r="E26" s="167" t="s">
        <v>15</v>
      </c>
      <c r="F26" s="183" t="s">
        <v>135</v>
      </c>
      <c r="G26" s="167">
        <v>2</v>
      </c>
      <c r="H26" s="106"/>
      <c r="I26" s="82"/>
      <c r="J26" s="107"/>
      <c r="K26" s="84"/>
      <c r="L26" s="106"/>
      <c r="M26" s="76"/>
      <c r="N26" s="107"/>
      <c r="O26" s="77"/>
      <c r="P26" s="106"/>
      <c r="Q26" s="76"/>
      <c r="R26" s="107"/>
      <c r="S26" s="77"/>
      <c r="T26" s="106"/>
      <c r="U26" s="82"/>
      <c r="V26" s="107"/>
      <c r="W26" s="83"/>
      <c r="X26" s="106"/>
      <c r="Y26" s="82"/>
      <c r="Z26" s="107"/>
      <c r="AA26" s="84"/>
      <c r="AB26" s="106"/>
      <c r="AC26" s="76"/>
      <c r="AD26" s="107"/>
      <c r="AE26" s="77"/>
      <c r="AF26" s="106"/>
      <c r="AG26" s="76"/>
      <c r="AH26" s="107"/>
      <c r="AI26" s="77"/>
      <c r="AJ26" s="108"/>
      <c r="AK26" s="82"/>
      <c r="AL26" s="107"/>
      <c r="AM26" s="83"/>
      <c r="AN26" s="275"/>
      <c r="AO26" s="48"/>
      <c r="AP26" s="49"/>
      <c r="AR26" s="300"/>
      <c r="AS26" s="333" t="s">
        <v>252</v>
      </c>
      <c r="AT26" s="426"/>
      <c r="AU26" s="428"/>
      <c r="AV26" s="124"/>
      <c r="AW26" s="126"/>
      <c r="AX26" s="135"/>
      <c r="AY26" s="136"/>
    </row>
    <row r="27" spans="1:51" ht="17.25" customHeight="1" thickBot="1" x14ac:dyDescent="0.2">
      <c r="A27" s="439"/>
      <c r="B27" s="441"/>
      <c r="C27" s="441"/>
      <c r="D27" s="167"/>
      <c r="E27" s="167" t="s">
        <v>15</v>
      </c>
      <c r="F27" s="168" t="s">
        <v>143</v>
      </c>
      <c r="G27" s="167">
        <v>2</v>
      </c>
      <c r="H27" s="106"/>
      <c r="I27" s="82"/>
      <c r="J27" s="107"/>
      <c r="K27" s="84"/>
      <c r="L27" s="106"/>
      <c r="M27" s="76"/>
      <c r="N27" s="107"/>
      <c r="O27" s="77"/>
      <c r="P27" s="106"/>
      <c r="Q27" s="76"/>
      <c r="R27" s="107"/>
      <c r="S27" s="77"/>
      <c r="T27" s="106"/>
      <c r="U27" s="82"/>
      <c r="V27" s="107"/>
      <c r="W27" s="83"/>
      <c r="X27" s="106"/>
      <c r="Y27" s="82"/>
      <c r="Z27" s="107"/>
      <c r="AA27" s="84"/>
      <c r="AB27" s="106"/>
      <c r="AC27" s="76"/>
      <c r="AD27" s="107"/>
      <c r="AE27" s="77"/>
      <c r="AF27" s="106"/>
      <c r="AG27" s="76"/>
      <c r="AH27" s="107"/>
      <c r="AI27" s="77"/>
      <c r="AJ27" s="108"/>
      <c r="AK27" s="82"/>
      <c r="AL27" s="107"/>
      <c r="AM27" s="83"/>
      <c r="AN27" s="275"/>
      <c r="AO27" s="48"/>
      <c r="AP27" s="49"/>
      <c r="AR27" s="292"/>
      <c r="AS27" s="309" t="s">
        <v>311</v>
      </c>
      <c r="AT27" s="426"/>
      <c r="AU27" s="428"/>
      <c r="AV27" s="124"/>
      <c r="AW27" s="126"/>
      <c r="AX27" s="135"/>
      <c r="AY27" s="136"/>
    </row>
    <row r="28" spans="1:51" ht="17.25" customHeight="1" thickBot="1" x14ac:dyDescent="0.2">
      <c r="A28" s="439"/>
      <c r="B28" s="441"/>
      <c r="C28" s="441"/>
      <c r="D28" s="167"/>
      <c r="E28" s="167" t="s">
        <v>15</v>
      </c>
      <c r="F28" s="168" t="s">
        <v>144</v>
      </c>
      <c r="G28" s="167">
        <v>2</v>
      </c>
      <c r="H28" s="106"/>
      <c r="I28" s="82"/>
      <c r="J28" s="107"/>
      <c r="K28" s="84"/>
      <c r="L28" s="106"/>
      <c r="M28" s="76"/>
      <c r="N28" s="107"/>
      <c r="O28" s="77"/>
      <c r="P28" s="106"/>
      <c r="Q28" s="76"/>
      <c r="R28" s="107"/>
      <c r="S28" s="77"/>
      <c r="T28" s="106"/>
      <c r="U28" s="82"/>
      <c r="V28" s="107"/>
      <c r="W28" s="83"/>
      <c r="X28" s="106"/>
      <c r="Y28" s="82"/>
      <c r="Z28" s="107"/>
      <c r="AA28" s="84"/>
      <c r="AB28" s="106"/>
      <c r="AC28" s="76"/>
      <c r="AD28" s="107"/>
      <c r="AE28" s="77"/>
      <c r="AF28" s="106"/>
      <c r="AG28" s="76"/>
      <c r="AH28" s="107"/>
      <c r="AI28" s="77"/>
      <c r="AJ28" s="108"/>
      <c r="AK28" s="82"/>
      <c r="AL28" s="107"/>
      <c r="AM28" s="83"/>
      <c r="AN28" s="275"/>
      <c r="AO28" s="48"/>
      <c r="AP28" s="49"/>
      <c r="AQ28" s="17"/>
      <c r="AR28" s="308"/>
      <c r="AS28" s="296" t="s">
        <v>312</v>
      </c>
      <c r="AT28" s="426"/>
      <c r="AU28" s="428"/>
      <c r="AV28" s="124"/>
      <c r="AW28" s="126"/>
      <c r="AX28" s="135"/>
      <c r="AY28" s="136"/>
    </row>
    <row r="29" spans="1:51" ht="17.25" customHeight="1" thickBot="1" x14ac:dyDescent="0.2">
      <c r="A29" s="439"/>
      <c r="B29" s="441"/>
      <c r="C29" s="441"/>
      <c r="D29" s="167"/>
      <c r="E29" s="167" t="s">
        <v>15</v>
      </c>
      <c r="F29" s="168" t="s">
        <v>145</v>
      </c>
      <c r="G29" s="167">
        <v>2</v>
      </c>
      <c r="H29" s="106"/>
      <c r="I29" s="82"/>
      <c r="J29" s="107"/>
      <c r="K29" s="84"/>
      <c r="L29" s="106"/>
      <c r="M29" s="76"/>
      <c r="N29" s="107"/>
      <c r="O29" s="77"/>
      <c r="P29" s="106"/>
      <c r="Q29" s="76"/>
      <c r="R29" s="107"/>
      <c r="S29" s="77"/>
      <c r="T29" s="106"/>
      <c r="U29" s="82"/>
      <c r="V29" s="107"/>
      <c r="W29" s="83"/>
      <c r="X29" s="106"/>
      <c r="Y29" s="82"/>
      <c r="Z29" s="107"/>
      <c r="AA29" s="84"/>
      <c r="AB29" s="106"/>
      <c r="AC29" s="76"/>
      <c r="AD29" s="107"/>
      <c r="AE29" s="77"/>
      <c r="AF29" s="106"/>
      <c r="AG29" s="76"/>
      <c r="AH29" s="107"/>
      <c r="AI29" s="77"/>
      <c r="AJ29" s="108"/>
      <c r="AK29" s="82"/>
      <c r="AL29" s="107"/>
      <c r="AM29" s="83"/>
      <c r="AN29" s="275"/>
      <c r="AO29" s="48"/>
      <c r="AP29" s="49"/>
      <c r="AR29" s="308"/>
      <c r="AS29" s="296" t="s">
        <v>302</v>
      </c>
      <c r="AT29" s="426"/>
      <c r="AU29" s="428"/>
      <c r="AV29" s="124"/>
      <c r="AW29" s="126"/>
      <c r="AX29" s="135"/>
      <c r="AY29" s="136"/>
    </row>
    <row r="30" spans="1:51" ht="17.25" customHeight="1" thickBot="1" x14ac:dyDescent="0.2">
      <c r="A30" s="439"/>
      <c r="B30" s="441"/>
      <c r="C30" s="441"/>
      <c r="D30" s="167" t="s">
        <v>5</v>
      </c>
      <c r="E30" s="167" t="s">
        <v>15</v>
      </c>
      <c r="F30" s="168" t="s">
        <v>16</v>
      </c>
      <c r="G30" s="167">
        <v>2</v>
      </c>
      <c r="H30" s="106"/>
      <c r="I30" s="82"/>
      <c r="J30" s="107"/>
      <c r="K30" s="84"/>
      <c r="L30" s="106"/>
      <c r="M30" s="76"/>
      <c r="N30" s="107"/>
      <c r="O30" s="77"/>
      <c r="P30" s="106"/>
      <c r="Q30" s="76"/>
      <c r="R30" s="107"/>
      <c r="S30" s="77"/>
      <c r="T30" s="106"/>
      <c r="U30" s="82"/>
      <c r="V30" s="107"/>
      <c r="W30" s="83"/>
      <c r="X30" s="106"/>
      <c r="Y30" s="82"/>
      <c r="Z30" s="107"/>
      <c r="AA30" s="84"/>
      <c r="AB30" s="106"/>
      <c r="AC30" s="76"/>
      <c r="AD30" s="107"/>
      <c r="AE30" s="77"/>
      <c r="AF30" s="106"/>
      <c r="AG30" s="76"/>
      <c r="AH30" s="107"/>
      <c r="AI30" s="77"/>
      <c r="AJ30" s="108"/>
      <c r="AK30" s="82"/>
      <c r="AL30" s="107"/>
      <c r="AM30" s="83"/>
      <c r="AN30" s="275"/>
      <c r="AO30" s="48"/>
      <c r="AP30" s="49"/>
      <c r="AR30" s="308"/>
      <c r="AS30" s="311" t="s">
        <v>303</v>
      </c>
      <c r="AT30" s="426"/>
      <c r="AU30" s="428"/>
      <c r="AV30" s="124"/>
      <c r="AW30" s="126"/>
      <c r="AX30" s="135"/>
      <c r="AY30" s="136"/>
    </row>
    <row r="31" spans="1:51" ht="17.25" customHeight="1" thickBot="1" x14ac:dyDescent="0.2">
      <c r="A31" s="439"/>
      <c r="B31" s="441"/>
      <c r="C31" s="441"/>
      <c r="D31" s="195"/>
      <c r="E31" s="195" t="s">
        <v>15</v>
      </c>
      <c r="F31" s="198" t="s">
        <v>28</v>
      </c>
      <c r="G31" s="208">
        <v>2</v>
      </c>
      <c r="H31" s="106"/>
      <c r="I31" s="82"/>
      <c r="J31" s="107"/>
      <c r="K31" s="84"/>
      <c r="L31" s="106"/>
      <c r="M31" s="76"/>
      <c r="N31" s="107"/>
      <c r="O31" s="77"/>
      <c r="P31" s="106"/>
      <c r="Q31" s="76"/>
      <c r="R31" s="107"/>
      <c r="S31" s="77"/>
      <c r="T31" s="106"/>
      <c r="U31" s="82"/>
      <c r="V31" s="107"/>
      <c r="W31" s="83"/>
      <c r="X31" s="106"/>
      <c r="Y31" s="82"/>
      <c r="Z31" s="107"/>
      <c r="AA31" s="84"/>
      <c r="AB31" s="106"/>
      <c r="AC31" s="76"/>
      <c r="AD31" s="107"/>
      <c r="AE31" s="77"/>
      <c r="AF31" s="106"/>
      <c r="AG31" s="76"/>
      <c r="AH31" s="107"/>
      <c r="AI31" s="77"/>
      <c r="AJ31" s="108"/>
      <c r="AK31" s="82"/>
      <c r="AL31" s="107"/>
      <c r="AM31" s="83"/>
      <c r="AN31" s="275"/>
      <c r="AO31" s="48"/>
      <c r="AP31" s="49"/>
      <c r="AR31" s="308"/>
      <c r="AS31" s="296" t="s">
        <v>304</v>
      </c>
      <c r="AT31" s="426"/>
      <c r="AU31" s="428"/>
      <c r="AV31" s="124"/>
      <c r="AW31" s="126"/>
      <c r="AX31" s="135"/>
      <c r="AY31" s="136"/>
    </row>
    <row r="32" spans="1:51" ht="17.25" customHeight="1" thickBot="1" x14ac:dyDescent="0.2">
      <c r="A32" s="439"/>
      <c r="B32" s="441"/>
      <c r="C32" s="441"/>
      <c r="D32" s="167" t="s">
        <v>5</v>
      </c>
      <c r="E32" s="167" t="s">
        <v>15</v>
      </c>
      <c r="F32" s="183" t="s">
        <v>136</v>
      </c>
      <c r="G32" s="167">
        <v>2</v>
      </c>
      <c r="H32" s="106"/>
      <c r="I32" s="82"/>
      <c r="J32" s="107"/>
      <c r="K32" s="84"/>
      <c r="L32" s="106"/>
      <c r="M32" s="76"/>
      <c r="N32" s="107"/>
      <c r="O32" s="77"/>
      <c r="P32" s="106"/>
      <c r="Q32" s="76"/>
      <c r="R32" s="107"/>
      <c r="S32" s="77"/>
      <c r="T32" s="106"/>
      <c r="U32" s="82"/>
      <c r="V32" s="107"/>
      <c r="W32" s="83"/>
      <c r="X32" s="106"/>
      <c r="Y32" s="82"/>
      <c r="Z32" s="107"/>
      <c r="AA32" s="84"/>
      <c r="AB32" s="106"/>
      <c r="AC32" s="76"/>
      <c r="AD32" s="107"/>
      <c r="AE32" s="77"/>
      <c r="AF32" s="106"/>
      <c r="AG32" s="76"/>
      <c r="AH32" s="107"/>
      <c r="AI32" s="77"/>
      <c r="AJ32" s="108"/>
      <c r="AK32" s="82"/>
      <c r="AL32" s="107"/>
      <c r="AM32" s="83"/>
      <c r="AN32" s="275"/>
      <c r="AO32" s="48"/>
      <c r="AP32" s="49"/>
      <c r="AR32" s="292"/>
      <c r="AS32" s="309" t="s">
        <v>305</v>
      </c>
      <c r="AT32" s="426"/>
      <c r="AU32" s="428"/>
      <c r="AV32" s="124"/>
      <c r="AW32" s="126"/>
      <c r="AX32" s="135"/>
      <c r="AY32" s="136"/>
    </row>
    <row r="33" spans="1:51" ht="17.25" customHeight="1" thickBot="1" x14ac:dyDescent="0.2">
      <c r="A33" s="440"/>
      <c r="B33" s="442"/>
      <c r="C33" s="442"/>
      <c r="D33" s="171" t="s">
        <v>5</v>
      </c>
      <c r="E33" s="171" t="s">
        <v>15</v>
      </c>
      <c r="F33" s="172" t="s">
        <v>17</v>
      </c>
      <c r="G33" s="171">
        <v>6</v>
      </c>
      <c r="H33" s="106"/>
      <c r="I33" s="82"/>
      <c r="J33" s="107"/>
      <c r="K33" s="84"/>
      <c r="L33" s="106"/>
      <c r="M33" s="76"/>
      <c r="N33" s="107"/>
      <c r="O33" s="77"/>
      <c r="P33" s="106"/>
      <c r="Q33" s="76"/>
      <c r="R33" s="107"/>
      <c r="S33" s="77"/>
      <c r="T33" s="106"/>
      <c r="U33" s="82"/>
      <c r="V33" s="107"/>
      <c r="W33" s="83"/>
      <c r="X33" s="106"/>
      <c r="Y33" s="82"/>
      <c r="Z33" s="107"/>
      <c r="AA33" s="84"/>
      <c r="AB33" s="106"/>
      <c r="AC33" s="76"/>
      <c r="AD33" s="107"/>
      <c r="AE33" s="77"/>
      <c r="AF33" s="106"/>
      <c r="AG33" s="76"/>
      <c r="AH33" s="107"/>
      <c r="AI33" s="77"/>
      <c r="AJ33" s="108"/>
      <c r="AK33" s="82"/>
      <c r="AL33" s="107"/>
      <c r="AM33" s="83"/>
      <c r="AN33" s="275"/>
      <c r="AO33" s="48"/>
      <c r="AP33" s="49"/>
      <c r="AR33" s="305"/>
      <c r="AS33" s="296" t="s">
        <v>306</v>
      </c>
      <c r="AT33" s="426"/>
      <c r="AU33" s="428"/>
      <c r="AV33" s="124"/>
      <c r="AW33" s="126"/>
      <c r="AX33" s="135"/>
      <c r="AY33" s="136"/>
    </row>
    <row r="34" spans="1:51" ht="17.25" customHeight="1" thickBot="1" x14ac:dyDescent="0.2">
      <c r="A34" s="416" t="s">
        <v>45</v>
      </c>
      <c r="B34" s="417"/>
      <c r="C34" s="417"/>
      <c r="D34" s="417"/>
      <c r="E34" s="417"/>
      <c r="F34" s="417"/>
      <c r="G34" s="417"/>
      <c r="H34" s="78"/>
      <c r="I34" s="269">
        <f>SUM(I15:I33)</f>
        <v>0</v>
      </c>
      <c r="J34" s="79"/>
      <c r="K34" s="269">
        <f>SUM(K15:K33)</f>
        <v>0</v>
      </c>
      <c r="L34" s="78"/>
      <c r="M34" s="269">
        <f>SUM(M15:M33)</f>
        <v>0</v>
      </c>
      <c r="N34" s="79"/>
      <c r="O34" s="269">
        <f>SUM(O15:O33)</f>
        <v>0</v>
      </c>
      <c r="P34" s="78"/>
      <c r="Q34" s="269">
        <f>SUM(Q15:Q33)</f>
        <v>0</v>
      </c>
      <c r="R34" s="79"/>
      <c r="S34" s="269">
        <f>SUM(S15:S33)</f>
        <v>0</v>
      </c>
      <c r="T34" s="78"/>
      <c r="U34" s="269">
        <f>SUM(U15:U33)</f>
        <v>0</v>
      </c>
      <c r="V34" s="79"/>
      <c r="W34" s="269">
        <f>SUM(W15:W33)</f>
        <v>0</v>
      </c>
      <c r="X34" s="78"/>
      <c r="Y34" s="269">
        <f>SUM(Y15:Y33)</f>
        <v>0</v>
      </c>
      <c r="Z34" s="79"/>
      <c r="AA34" s="269">
        <f>SUM(AA15:AA33)</f>
        <v>0</v>
      </c>
      <c r="AB34" s="78"/>
      <c r="AC34" s="269">
        <f>SUM(AC15:AC33)</f>
        <v>0</v>
      </c>
      <c r="AD34" s="79"/>
      <c r="AE34" s="269">
        <f>SUM(AE15:AE33)</f>
        <v>0</v>
      </c>
      <c r="AF34" s="78"/>
      <c r="AG34" s="269">
        <f>SUM(AG15:AG33)</f>
        <v>0</v>
      </c>
      <c r="AH34" s="79"/>
      <c r="AI34" s="269">
        <f>SUM(AI15:AI33)</f>
        <v>0</v>
      </c>
      <c r="AJ34" s="78"/>
      <c r="AK34" s="269">
        <f>SUM(AK15:AK33)</f>
        <v>0</v>
      </c>
      <c r="AL34" s="79"/>
      <c r="AM34" s="270">
        <f>SUM(AM15:AM33)</f>
        <v>0</v>
      </c>
      <c r="AN34" s="119">
        <f>SUM(H34,J34,L34,N34,P34,R34,T34,V34,X34,Z34,AB34,AD34,AF34,AH34,AJ34,AL34)</f>
        <v>0</v>
      </c>
      <c r="AO34" s="20">
        <v>35</v>
      </c>
      <c r="AP34" s="246">
        <f>SUM(I34,K34,M34,O34,Q34,S34,U34,W34,Y34,AA34,AC34,AE34,AG34,AI34,AK34,AM34)</f>
        <v>0</v>
      </c>
      <c r="AR34" s="305"/>
      <c r="AT34" s="9"/>
      <c r="AU34" s="9"/>
      <c r="AW34" s="21"/>
    </row>
    <row r="35" spans="1:51" s="17" customFormat="1" ht="17.25" customHeight="1" thickBot="1" x14ac:dyDescent="0.2">
      <c r="A35" s="16"/>
      <c r="B35" s="16"/>
      <c r="C35" s="147"/>
      <c r="D35" s="5"/>
      <c r="E35" s="5"/>
      <c r="F35" s="1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9"/>
      <c r="AR35" s="305"/>
      <c r="AS35" s="331" t="s">
        <v>233</v>
      </c>
      <c r="AT35" s="123"/>
      <c r="AU35" s="123"/>
      <c r="AV35" s="121"/>
      <c r="AW35" s="21"/>
      <c r="AX35" s="132"/>
      <c r="AY35" s="132"/>
    </row>
    <row r="36" spans="1:51" ht="17.25" customHeight="1" x14ac:dyDescent="0.15">
      <c r="A36" s="465" t="s">
        <v>121</v>
      </c>
      <c r="B36" s="468" t="s">
        <v>122</v>
      </c>
      <c r="C36" s="469"/>
      <c r="D36" s="264" t="s">
        <v>15</v>
      </c>
      <c r="E36" s="264"/>
      <c r="F36" s="265" t="s">
        <v>131</v>
      </c>
      <c r="G36" s="266">
        <v>1</v>
      </c>
      <c r="H36" s="88"/>
      <c r="I36" s="70"/>
      <c r="J36" s="89"/>
      <c r="K36" s="71"/>
      <c r="L36" s="90"/>
      <c r="M36" s="70"/>
      <c r="N36" s="89"/>
      <c r="O36" s="70"/>
      <c r="P36" s="88"/>
      <c r="Q36" s="70"/>
      <c r="R36" s="89"/>
      <c r="S36" s="72"/>
      <c r="T36" s="88"/>
      <c r="U36" s="70"/>
      <c r="V36" s="89"/>
      <c r="W36" s="71"/>
      <c r="X36" s="88"/>
      <c r="Y36" s="70"/>
      <c r="Z36" s="89"/>
      <c r="AA36" s="71"/>
      <c r="AB36" s="90"/>
      <c r="AC36" s="70"/>
      <c r="AD36" s="89"/>
      <c r="AE36" s="70"/>
      <c r="AF36" s="88"/>
      <c r="AG36" s="70"/>
      <c r="AH36" s="89"/>
      <c r="AI36" s="72"/>
      <c r="AJ36" s="88"/>
      <c r="AK36" s="70"/>
      <c r="AL36" s="89"/>
      <c r="AM36" s="71"/>
      <c r="AN36" s="274"/>
      <c r="AO36" s="46"/>
      <c r="AP36" s="47"/>
      <c r="AR36" s="305"/>
      <c r="AS36" s="331" t="s">
        <v>313</v>
      </c>
      <c r="AT36" s="429" t="s">
        <v>79</v>
      </c>
      <c r="AU36" s="433" t="s">
        <v>80</v>
      </c>
      <c r="AV36" s="142">
        <v>259752613116</v>
      </c>
      <c r="AW36" s="127" t="str">
        <f t="shared" ref="AW36:AW42" si="2">F36</f>
        <v>確率統計序論</v>
      </c>
      <c r="AX36" s="133"/>
      <c r="AY36" s="134"/>
    </row>
    <row r="37" spans="1:51" ht="17.25" customHeight="1" x14ac:dyDescent="0.15">
      <c r="A37" s="466"/>
      <c r="B37" s="470"/>
      <c r="C37" s="461"/>
      <c r="D37" s="180"/>
      <c r="E37" s="180" t="s">
        <v>15</v>
      </c>
      <c r="F37" s="187" t="s">
        <v>18</v>
      </c>
      <c r="G37" s="206">
        <v>2</v>
      </c>
      <c r="H37" s="97"/>
      <c r="I37" s="82"/>
      <c r="J37" s="98"/>
      <c r="K37" s="83"/>
      <c r="L37" s="99"/>
      <c r="M37" s="82"/>
      <c r="N37" s="98"/>
      <c r="O37" s="82"/>
      <c r="P37" s="97"/>
      <c r="Q37" s="82"/>
      <c r="R37" s="98"/>
      <c r="S37" s="84"/>
      <c r="T37" s="97"/>
      <c r="U37" s="82"/>
      <c r="V37" s="98"/>
      <c r="W37" s="83"/>
      <c r="X37" s="97"/>
      <c r="Y37" s="82"/>
      <c r="Z37" s="98"/>
      <c r="AA37" s="83"/>
      <c r="AB37" s="99"/>
      <c r="AC37" s="82"/>
      <c r="AD37" s="98"/>
      <c r="AE37" s="82"/>
      <c r="AF37" s="97"/>
      <c r="AG37" s="82"/>
      <c r="AH37" s="98"/>
      <c r="AI37" s="84"/>
      <c r="AJ37" s="97"/>
      <c r="AK37" s="82"/>
      <c r="AL37" s="98"/>
      <c r="AM37" s="83"/>
      <c r="AN37" s="275"/>
      <c r="AO37" s="48"/>
      <c r="AP37" s="49"/>
      <c r="AR37" s="305"/>
      <c r="AS37" s="331" t="s">
        <v>257</v>
      </c>
      <c r="AT37" s="430"/>
      <c r="AU37" s="434"/>
      <c r="AV37" s="260"/>
      <c r="AW37" s="261"/>
      <c r="AX37" s="262"/>
      <c r="AY37" s="263"/>
    </row>
    <row r="38" spans="1:51" ht="17.25" customHeight="1" x14ac:dyDescent="0.15">
      <c r="A38" s="466"/>
      <c r="B38" s="470"/>
      <c r="C38" s="461"/>
      <c r="D38" s="188" t="s">
        <v>5</v>
      </c>
      <c r="E38" s="188" t="s">
        <v>15</v>
      </c>
      <c r="F38" s="189" t="s">
        <v>225</v>
      </c>
      <c r="G38" s="203">
        <v>2</v>
      </c>
      <c r="H38" s="91"/>
      <c r="I38" s="73"/>
      <c r="J38" s="92"/>
      <c r="K38" s="74"/>
      <c r="L38" s="93"/>
      <c r="M38" s="73"/>
      <c r="N38" s="92"/>
      <c r="O38" s="73"/>
      <c r="P38" s="91"/>
      <c r="Q38" s="73"/>
      <c r="R38" s="92"/>
      <c r="S38" s="75"/>
      <c r="T38" s="91"/>
      <c r="U38" s="73"/>
      <c r="V38" s="92"/>
      <c r="W38" s="74"/>
      <c r="X38" s="106"/>
      <c r="Y38" s="76"/>
      <c r="Z38" s="107"/>
      <c r="AA38" s="77"/>
      <c r="AB38" s="108"/>
      <c r="AC38" s="76"/>
      <c r="AD38" s="107"/>
      <c r="AE38" s="76"/>
      <c r="AF38" s="106"/>
      <c r="AG38" s="76"/>
      <c r="AH38" s="107"/>
      <c r="AI38" s="85"/>
      <c r="AJ38" s="106"/>
      <c r="AK38" s="76"/>
      <c r="AL38" s="107"/>
      <c r="AM38" s="77"/>
      <c r="AN38" s="275"/>
      <c r="AO38" s="57"/>
      <c r="AP38" s="58"/>
      <c r="AR38" s="305"/>
      <c r="AS38" s="331" t="s">
        <v>314</v>
      </c>
      <c r="AT38" s="431"/>
      <c r="AU38" s="435"/>
      <c r="AV38" s="124">
        <v>259742612102</v>
      </c>
      <c r="AW38" s="126" t="str">
        <f t="shared" si="2"/>
        <v>数値解析</v>
      </c>
      <c r="AX38" s="135"/>
      <c r="AY38" s="136"/>
    </row>
    <row r="39" spans="1:51" ht="17.25" customHeight="1" thickBot="1" x14ac:dyDescent="0.2">
      <c r="A39" s="466"/>
      <c r="B39" s="470"/>
      <c r="C39" s="461"/>
      <c r="D39" s="167" t="s">
        <v>5</v>
      </c>
      <c r="E39" s="167" t="s">
        <v>15</v>
      </c>
      <c r="F39" s="317" t="s">
        <v>297</v>
      </c>
      <c r="G39" s="207">
        <v>3</v>
      </c>
      <c r="H39" s="112"/>
      <c r="I39" s="113"/>
      <c r="J39" s="109"/>
      <c r="K39" s="114"/>
      <c r="L39" s="247"/>
      <c r="M39" s="113"/>
      <c r="N39" s="109"/>
      <c r="O39" s="113"/>
      <c r="P39" s="112"/>
      <c r="Q39" s="113"/>
      <c r="R39" s="316"/>
      <c r="S39" s="86"/>
      <c r="T39" s="112"/>
      <c r="U39" s="113"/>
      <c r="V39" s="109"/>
      <c r="W39" s="114"/>
      <c r="X39" s="112"/>
      <c r="Y39" s="113"/>
      <c r="Z39" s="109"/>
      <c r="AA39" s="114"/>
      <c r="AB39" s="247"/>
      <c r="AC39" s="113"/>
      <c r="AD39" s="109"/>
      <c r="AE39" s="113"/>
      <c r="AF39" s="112"/>
      <c r="AG39" s="113"/>
      <c r="AH39" s="316"/>
      <c r="AI39" s="86"/>
      <c r="AJ39" s="112"/>
      <c r="AK39" s="113"/>
      <c r="AL39" s="109"/>
      <c r="AM39" s="114"/>
      <c r="AN39" s="275"/>
      <c r="AO39" s="57"/>
      <c r="AP39" s="58"/>
      <c r="AR39" s="305"/>
      <c r="AS39" s="334" t="s">
        <v>258</v>
      </c>
      <c r="AT39" s="431"/>
      <c r="AU39" s="435"/>
      <c r="AV39" s="124">
        <v>250222000001</v>
      </c>
      <c r="AW39" s="126" t="str">
        <f t="shared" si="2"/>
        <v>電気回路学及び演習</v>
      </c>
      <c r="AX39" s="135"/>
      <c r="AY39" s="136"/>
    </row>
    <row r="40" spans="1:51" s="278" customFormat="1" ht="17.25" customHeight="1" x14ac:dyDescent="0.15">
      <c r="A40" s="466"/>
      <c r="B40" s="470"/>
      <c r="C40" s="461"/>
      <c r="D40" s="188" t="s">
        <v>5</v>
      </c>
      <c r="E40" s="188" t="s">
        <v>15</v>
      </c>
      <c r="F40" s="189" t="s">
        <v>25</v>
      </c>
      <c r="G40" s="203">
        <v>2</v>
      </c>
      <c r="H40" s="106"/>
      <c r="I40" s="76"/>
      <c r="J40" s="107"/>
      <c r="K40" s="77"/>
      <c r="L40" s="108"/>
      <c r="M40" s="76"/>
      <c r="N40" s="107"/>
      <c r="O40" s="76"/>
      <c r="P40" s="106"/>
      <c r="Q40" s="76"/>
      <c r="R40" s="107"/>
      <c r="S40" s="85"/>
      <c r="T40" s="106"/>
      <c r="U40" s="76"/>
      <c r="V40" s="107"/>
      <c r="W40" s="77"/>
      <c r="X40" s="106"/>
      <c r="Y40" s="76"/>
      <c r="Z40" s="107"/>
      <c r="AA40" s="77"/>
      <c r="AB40" s="108"/>
      <c r="AC40" s="76"/>
      <c r="AD40" s="107"/>
      <c r="AE40" s="76"/>
      <c r="AF40" s="106"/>
      <c r="AG40" s="76"/>
      <c r="AH40" s="107"/>
      <c r="AI40" s="85"/>
      <c r="AJ40" s="106"/>
      <c r="AK40" s="76"/>
      <c r="AL40" s="107"/>
      <c r="AM40" s="77"/>
      <c r="AN40" s="275"/>
      <c r="AO40" s="48"/>
      <c r="AP40" s="49"/>
      <c r="AR40" s="284"/>
      <c r="AS40" s="334" t="s">
        <v>259</v>
      </c>
      <c r="AT40" s="431"/>
      <c r="AU40" s="435"/>
      <c r="AV40" s="142">
        <v>259752611105</v>
      </c>
      <c r="AW40" s="127" t="str">
        <f t="shared" si="2"/>
        <v>情　報　論　理　回　路</v>
      </c>
      <c r="AX40" s="133"/>
      <c r="AY40" s="134"/>
    </row>
    <row r="41" spans="1:51" ht="17.25" customHeight="1" x14ac:dyDescent="0.15">
      <c r="A41" s="466"/>
      <c r="B41" s="470"/>
      <c r="C41" s="461"/>
      <c r="D41" s="188" t="s">
        <v>5</v>
      </c>
      <c r="E41" s="188" t="s">
        <v>15</v>
      </c>
      <c r="F41" s="189" t="s">
        <v>19</v>
      </c>
      <c r="G41" s="203">
        <v>2</v>
      </c>
      <c r="H41" s="106"/>
      <c r="I41" s="76"/>
      <c r="J41" s="107"/>
      <c r="K41" s="77"/>
      <c r="L41" s="108"/>
      <c r="M41" s="76"/>
      <c r="N41" s="107"/>
      <c r="O41" s="76"/>
      <c r="P41" s="111"/>
      <c r="Q41" s="76"/>
      <c r="R41" s="107"/>
      <c r="S41" s="85"/>
      <c r="T41" s="106"/>
      <c r="U41" s="76"/>
      <c r="V41" s="107"/>
      <c r="W41" s="77"/>
      <c r="X41" s="106"/>
      <c r="Y41" s="76"/>
      <c r="Z41" s="107"/>
      <c r="AA41" s="77"/>
      <c r="AB41" s="108"/>
      <c r="AC41" s="76"/>
      <c r="AD41" s="107"/>
      <c r="AE41" s="76"/>
      <c r="AF41" s="111"/>
      <c r="AG41" s="76"/>
      <c r="AH41" s="107"/>
      <c r="AI41" s="85"/>
      <c r="AJ41" s="106"/>
      <c r="AK41" s="76"/>
      <c r="AL41" s="107"/>
      <c r="AM41" s="77"/>
      <c r="AN41" s="275"/>
      <c r="AO41" s="57"/>
      <c r="AP41" s="58"/>
      <c r="AR41" s="296"/>
      <c r="AS41" s="334" t="s">
        <v>260</v>
      </c>
      <c r="AT41" s="431"/>
      <c r="AU41" s="435"/>
      <c r="AV41" s="124">
        <v>259752611103</v>
      </c>
      <c r="AW41" s="126" t="str">
        <f t="shared" si="2"/>
        <v>情　　報　　理　　論</v>
      </c>
      <c r="AX41" s="135"/>
      <c r="AY41" s="136"/>
    </row>
    <row r="42" spans="1:51" ht="17.25" customHeight="1" x14ac:dyDescent="0.15">
      <c r="A42" s="466"/>
      <c r="B42" s="470"/>
      <c r="C42" s="461"/>
      <c r="D42" s="173" t="s">
        <v>5</v>
      </c>
      <c r="E42" s="173" t="s">
        <v>15</v>
      </c>
      <c r="F42" s="190" t="s">
        <v>20</v>
      </c>
      <c r="G42" s="204">
        <v>2</v>
      </c>
      <c r="H42" s="106"/>
      <c r="I42" s="76"/>
      <c r="J42" s="107"/>
      <c r="K42" s="77"/>
      <c r="L42" s="108"/>
      <c r="M42" s="76"/>
      <c r="N42" s="107"/>
      <c r="O42" s="76"/>
      <c r="P42" s="106"/>
      <c r="Q42" s="76"/>
      <c r="R42" s="107"/>
      <c r="S42" s="85"/>
      <c r="T42" s="106"/>
      <c r="U42" s="76"/>
      <c r="V42" s="107"/>
      <c r="W42" s="77"/>
      <c r="X42" s="106"/>
      <c r="Y42" s="76"/>
      <c r="Z42" s="107"/>
      <c r="AA42" s="77"/>
      <c r="AB42" s="108"/>
      <c r="AC42" s="76"/>
      <c r="AD42" s="107"/>
      <c r="AE42" s="76"/>
      <c r="AF42" s="106"/>
      <c r="AG42" s="76"/>
      <c r="AH42" s="107"/>
      <c r="AI42" s="85"/>
      <c r="AJ42" s="106"/>
      <c r="AK42" s="76"/>
      <c r="AL42" s="107"/>
      <c r="AM42" s="77"/>
      <c r="AN42" s="275"/>
      <c r="AO42" s="57"/>
      <c r="AP42" s="58"/>
      <c r="AR42" s="292"/>
      <c r="AS42" s="338"/>
      <c r="AT42" s="431"/>
      <c r="AU42" s="435"/>
      <c r="AV42" s="124">
        <v>250226000101</v>
      </c>
      <c r="AW42" s="126" t="str">
        <f t="shared" si="2"/>
        <v>計　算　機　工　学</v>
      </c>
      <c r="AX42" s="135"/>
      <c r="AY42" s="136"/>
    </row>
    <row r="43" spans="1:51" s="278" customFormat="1" ht="17.25" customHeight="1" thickBot="1" x14ac:dyDescent="0.2">
      <c r="A43" s="466"/>
      <c r="B43" s="470"/>
      <c r="C43" s="461"/>
      <c r="D43" s="176"/>
      <c r="E43" s="191" t="s">
        <v>15</v>
      </c>
      <c r="F43" s="192" t="s">
        <v>146</v>
      </c>
      <c r="G43" s="205">
        <v>3</v>
      </c>
      <c r="H43" s="112"/>
      <c r="I43" s="113"/>
      <c r="J43" s="109"/>
      <c r="K43" s="114"/>
      <c r="L43" s="247"/>
      <c r="M43" s="113"/>
      <c r="N43" s="109"/>
      <c r="O43" s="113"/>
      <c r="P43" s="112"/>
      <c r="Q43" s="113"/>
      <c r="R43" s="109"/>
      <c r="S43" s="86"/>
      <c r="T43" s="112"/>
      <c r="U43" s="113"/>
      <c r="V43" s="109"/>
      <c r="W43" s="114"/>
      <c r="X43" s="112"/>
      <c r="Y43" s="113"/>
      <c r="Z43" s="109"/>
      <c r="AA43" s="114"/>
      <c r="AB43" s="247"/>
      <c r="AC43" s="113"/>
      <c r="AD43" s="109"/>
      <c r="AE43" s="113"/>
      <c r="AF43" s="112"/>
      <c r="AG43" s="113"/>
      <c r="AH43" s="109"/>
      <c r="AI43" s="86"/>
      <c r="AJ43" s="112"/>
      <c r="AK43" s="113"/>
      <c r="AL43" s="109"/>
      <c r="AM43" s="114"/>
      <c r="AN43" s="275"/>
      <c r="AO43" s="57"/>
      <c r="AP43" s="58"/>
      <c r="AR43" s="292"/>
      <c r="AS43" s="279"/>
      <c r="AT43" s="432"/>
      <c r="AU43" s="436"/>
      <c r="AV43" s="312"/>
      <c r="AW43" s="313"/>
      <c r="AX43" s="314"/>
      <c r="AY43" s="315"/>
    </row>
    <row r="44" spans="1:51" s="278" customFormat="1" ht="17.25" customHeight="1" x14ac:dyDescent="0.15">
      <c r="A44" s="466"/>
      <c r="B44" s="470"/>
      <c r="C44" s="461"/>
      <c r="D44" s="193"/>
      <c r="E44" s="174" t="s">
        <v>15</v>
      </c>
      <c r="F44" s="175" t="s">
        <v>147</v>
      </c>
      <c r="G44" s="174">
        <v>2</v>
      </c>
      <c r="H44" s="106"/>
      <c r="I44" s="76"/>
      <c r="J44" s="107"/>
      <c r="K44" s="85"/>
      <c r="L44" s="106"/>
      <c r="M44" s="76"/>
      <c r="N44" s="107"/>
      <c r="O44" s="77"/>
      <c r="P44" s="106"/>
      <c r="Q44" s="76"/>
      <c r="R44" s="107"/>
      <c r="S44" s="85"/>
      <c r="T44" s="106"/>
      <c r="U44" s="76"/>
      <c r="V44" s="107"/>
      <c r="W44" s="77"/>
      <c r="X44" s="106"/>
      <c r="Y44" s="76"/>
      <c r="Z44" s="107"/>
      <c r="AA44" s="85"/>
      <c r="AB44" s="106"/>
      <c r="AC44" s="76"/>
      <c r="AD44" s="107"/>
      <c r="AE44" s="77"/>
      <c r="AF44" s="106"/>
      <c r="AG44" s="76"/>
      <c r="AH44" s="107"/>
      <c r="AI44" s="85"/>
      <c r="AJ44" s="106"/>
      <c r="AK44" s="76"/>
      <c r="AL44" s="107"/>
      <c r="AM44" s="77"/>
      <c r="AN44" s="275"/>
      <c r="AO44" s="48"/>
      <c r="AP44" s="49"/>
      <c r="AR44" s="296"/>
      <c r="AS44" s="332" t="s">
        <v>231</v>
      </c>
      <c r="AT44" s="432"/>
      <c r="AU44" s="436"/>
      <c r="AV44" s="142">
        <v>259752611101</v>
      </c>
      <c r="AW44" s="127" t="str">
        <f t="shared" ref="AW44:AW56" si="3">F44</f>
        <v>アルゴリズムとデータ構造</v>
      </c>
      <c r="AX44" s="133"/>
      <c r="AY44" s="134"/>
    </row>
    <row r="45" spans="1:51" s="278" customFormat="1" ht="17.25" customHeight="1" x14ac:dyDescent="0.15">
      <c r="A45" s="466"/>
      <c r="B45" s="470"/>
      <c r="C45" s="461"/>
      <c r="D45" s="174" t="s">
        <v>5</v>
      </c>
      <c r="E45" s="174" t="s">
        <v>15</v>
      </c>
      <c r="F45" s="175" t="s">
        <v>148</v>
      </c>
      <c r="G45" s="174">
        <v>2</v>
      </c>
      <c r="H45" s="106"/>
      <c r="I45" s="76"/>
      <c r="J45" s="107"/>
      <c r="K45" s="85"/>
      <c r="L45" s="106"/>
      <c r="M45" s="76"/>
      <c r="N45" s="107"/>
      <c r="O45" s="77"/>
      <c r="P45" s="106"/>
      <c r="Q45" s="76"/>
      <c r="R45" s="107"/>
      <c r="S45" s="85"/>
      <c r="T45" s="106"/>
      <c r="U45" s="76"/>
      <c r="V45" s="107"/>
      <c r="W45" s="77"/>
      <c r="X45" s="106"/>
      <c r="Y45" s="76"/>
      <c r="Z45" s="107"/>
      <c r="AA45" s="85"/>
      <c r="AB45" s="106"/>
      <c r="AC45" s="76"/>
      <c r="AD45" s="107"/>
      <c r="AE45" s="77"/>
      <c r="AF45" s="106"/>
      <c r="AG45" s="76"/>
      <c r="AH45" s="107"/>
      <c r="AI45" s="85"/>
      <c r="AJ45" s="106"/>
      <c r="AK45" s="76"/>
      <c r="AL45" s="107"/>
      <c r="AM45" s="77"/>
      <c r="AN45" s="275"/>
      <c r="AO45" s="48"/>
      <c r="AP45" s="49"/>
      <c r="AR45" s="296"/>
      <c r="AS45" s="282" t="s">
        <v>261</v>
      </c>
      <c r="AT45" s="432"/>
      <c r="AU45" s="436"/>
      <c r="AV45" s="124">
        <v>259752613126</v>
      </c>
      <c r="AW45" s="126" t="str">
        <f t="shared" si="3"/>
        <v>プログラミング言語II</v>
      </c>
      <c r="AX45" s="135"/>
      <c r="AY45" s="136"/>
    </row>
    <row r="46" spans="1:51" s="278" customFormat="1" ht="17.25" customHeight="1" thickBot="1" x14ac:dyDescent="0.2">
      <c r="A46" s="466"/>
      <c r="B46" s="470"/>
      <c r="C46" s="461"/>
      <c r="D46" s="15" t="s">
        <v>5</v>
      </c>
      <c r="E46" s="173" t="s">
        <v>15</v>
      </c>
      <c r="F46" s="196" t="s">
        <v>155</v>
      </c>
      <c r="G46" s="203">
        <v>2</v>
      </c>
      <c r="H46" s="106"/>
      <c r="I46" s="76"/>
      <c r="J46" s="107"/>
      <c r="K46" s="77"/>
      <c r="L46" s="106"/>
      <c r="M46" s="76"/>
      <c r="N46" s="107"/>
      <c r="O46" s="77"/>
      <c r="P46" s="106"/>
      <c r="Q46" s="76"/>
      <c r="R46" s="107"/>
      <c r="S46" s="77"/>
      <c r="T46" s="106"/>
      <c r="U46" s="76"/>
      <c r="V46" s="107"/>
      <c r="W46" s="77"/>
      <c r="X46" s="106"/>
      <c r="Y46" s="76"/>
      <c r="Z46" s="107"/>
      <c r="AA46" s="77"/>
      <c r="AB46" s="106"/>
      <c r="AC46" s="76"/>
      <c r="AD46" s="107"/>
      <c r="AE46" s="77"/>
      <c r="AF46" s="106"/>
      <c r="AG46" s="76"/>
      <c r="AH46" s="107"/>
      <c r="AI46" s="77"/>
      <c r="AJ46" s="106"/>
      <c r="AK46" s="76"/>
      <c r="AL46" s="107"/>
      <c r="AM46" s="77"/>
      <c r="AN46" s="275"/>
      <c r="AO46" s="57"/>
      <c r="AP46" s="58"/>
      <c r="AS46" s="333" t="s">
        <v>262</v>
      </c>
      <c r="AT46" s="432"/>
      <c r="AU46" s="436"/>
      <c r="AV46" s="124">
        <v>259652616115</v>
      </c>
      <c r="AW46" s="126" t="str">
        <f t="shared" si="3"/>
        <v>システム工学</v>
      </c>
      <c r="AX46" s="135"/>
      <c r="AY46" s="136"/>
    </row>
    <row r="47" spans="1:51" s="278" customFormat="1" ht="17.25" customHeight="1" x14ac:dyDescent="0.15">
      <c r="A47" s="466"/>
      <c r="B47" s="470"/>
      <c r="C47" s="461"/>
      <c r="D47" s="325" t="s">
        <v>5</v>
      </c>
      <c r="E47" s="182" t="s">
        <v>15</v>
      </c>
      <c r="F47" s="197" t="s">
        <v>42</v>
      </c>
      <c r="G47" s="210">
        <v>2</v>
      </c>
      <c r="H47" s="97"/>
      <c r="I47" s="82"/>
      <c r="J47" s="98"/>
      <c r="K47" s="83"/>
      <c r="L47" s="97"/>
      <c r="M47" s="82"/>
      <c r="N47" s="98"/>
      <c r="O47" s="83"/>
      <c r="P47" s="97"/>
      <c r="Q47" s="82"/>
      <c r="R47" s="98"/>
      <c r="S47" s="83"/>
      <c r="T47" s="97"/>
      <c r="U47" s="82"/>
      <c r="V47" s="98"/>
      <c r="W47" s="83"/>
      <c r="X47" s="97"/>
      <c r="Y47" s="82"/>
      <c r="Z47" s="98"/>
      <c r="AA47" s="83"/>
      <c r="AB47" s="97"/>
      <c r="AC47" s="82"/>
      <c r="AD47" s="98"/>
      <c r="AE47" s="83"/>
      <c r="AF47" s="97"/>
      <c r="AG47" s="82"/>
      <c r="AH47" s="98"/>
      <c r="AI47" s="83"/>
      <c r="AJ47" s="97"/>
      <c r="AK47" s="82"/>
      <c r="AL47" s="98"/>
      <c r="AM47" s="83"/>
      <c r="AN47" s="275"/>
      <c r="AO47" s="48"/>
      <c r="AP47" s="49"/>
      <c r="AQ47" s="279"/>
      <c r="AR47" s="284"/>
      <c r="AS47" s="332" t="s">
        <v>263</v>
      </c>
      <c r="AT47" s="432"/>
      <c r="AU47" s="436"/>
      <c r="AV47" s="142">
        <v>250092900018</v>
      </c>
      <c r="AW47" s="127" t="str">
        <f t="shared" si="3"/>
        <v>生体機構学</v>
      </c>
      <c r="AX47" s="133"/>
      <c r="AY47" s="134"/>
    </row>
    <row r="48" spans="1:51" s="278" customFormat="1" ht="17.25" customHeight="1" x14ac:dyDescent="0.15">
      <c r="A48" s="466"/>
      <c r="B48" s="470"/>
      <c r="C48" s="461"/>
      <c r="D48" s="326"/>
      <c r="E48" s="327" t="s">
        <v>15</v>
      </c>
      <c r="F48" s="190" t="s">
        <v>26</v>
      </c>
      <c r="G48" s="204">
        <v>2</v>
      </c>
      <c r="H48" s="106"/>
      <c r="I48" s="76"/>
      <c r="J48" s="107"/>
      <c r="K48" s="77"/>
      <c r="L48" s="108"/>
      <c r="M48" s="76"/>
      <c r="N48" s="107"/>
      <c r="O48" s="76"/>
      <c r="P48" s="106"/>
      <c r="Q48" s="76"/>
      <c r="R48" s="107"/>
      <c r="S48" s="85"/>
      <c r="T48" s="106"/>
      <c r="U48" s="76"/>
      <c r="V48" s="107"/>
      <c r="W48" s="77"/>
      <c r="X48" s="106"/>
      <c r="Y48" s="76"/>
      <c r="Z48" s="107"/>
      <c r="AA48" s="77"/>
      <c r="AB48" s="108"/>
      <c r="AC48" s="76"/>
      <c r="AD48" s="107"/>
      <c r="AE48" s="76"/>
      <c r="AF48" s="106"/>
      <c r="AG48" s="76"/>
      <c r="AH48" s="107"/>
      <c r="AI48" s="85"/>
      <c r="AJ48" s="106"/>
      <c r="AK48" s="76"/>
      <c r="AL48" s="107"/>
      <c r="AM48" s="77"/>
      <c r="AN48" s="275"/>
      <c r="AO48" s="57"/>
      <c r="AP48" s="58"/>
      <c r="AR48" s="284"/>
      <c r="AS48" s="332" t="s">
        <v>264</v>
      </c>
      <c r="AT48" s="432"/>
      <c r="AU48" s="436"/>
      <c r="AV48" s="124">
        <v>259752613125</v>
      </c>
      <c r="AW48" s="126" t="str">
        <f t="shared" si="3"/>
        <v>計算機ネットワーク</v>
      </c>
      <c r="AX48" s="135"/>
      <c r="AY48" s="136"/>
    </row>
    <row r="49" spans="1:51" s="278" customFormat="1" ht="17.25" customHeight="1" x14ac:dyDescent="0.15">
      <c r="A49" s="466"/>
      <c r="B49" s="470"/>
      <c r="C49" s="461"/>
      <c r="D49" s="193"/>
      <c r="E49" s="321" t="s">
        <v>15</v>
      </c>
      <c r="F49" s="175" t="s">
        <v>22</v>
      </c>
      <c r="G49" s="174">
        <v>2</v>
      </c>
      <c r="H49" s="106"/>
      <c r="I49" s="76"/>
      <c r="J49" s="107"/>
      <c r="K49" s="85"/>
      <c r="L49" s="106"/>
      <c r="M49" s="76"/>
      <c r="N49" s="107"/>
      <c r="O49" s="77"/>
      <c r="P49" s="106"/>
      <c r="Q49" s="76"/>
      <c r="R49" s="110"/>
      <c r="S49" s="85"/>
      <c r="T49" s="106"/>
      <c r="U49" s="76"/>
      <c r="V49" s="107"/>
      <c r="W49" s="77"/>
      <c r="X49" s="106"/>
      <c r="Y49" s="76"/>
      <c r="Z49" s="107"/>
      <c r="AA49" s="85"/>
      <c r="AB49" s="106"/>
      <c r="AC49" s="76"/>
      <c r="AD49" s="107"/>
      <c r="AE49" s="77"/>
      <c r="AF49" s="106"/>
      <c r="AG49" s="76"/>
      <c r="AH49" s="110"/>
      <c r="AI49" s="85"/>
      <c r="AJ49" s="106"/>
      <c r="AK49" s="76"/>
      <c r="AL49" s="107"/>
      <c r="AM49" s="77"/>
      <c r="AN49" s="275"/>
      <c r="AO49" s="57"/>
      <c r="AP49" s="58"/>
      <c r="AR49" s="296"/>
      <c r="AS49" s="332" t="s">
        <v>265</v>
      </c>
      <c r="AT49" s="432"/>
      <c r="AU49" s="436"/>
      <c r="AV49" s="124">
        <v>259752613134</v>
      </c>
      <c r="AW49" s="126" t="str">
        <f t="shared" si="3"/>
        <v>ソフトウェア工学</v>
      </c>
      <c r="AX49" s="135" t="s">
        <v>97</v>
      </c>
      <c r="AY49" s="136" t="s">
        <v>96</v>
      </c>
    </row>
    <row r="50" spans="1:51" s="278" customFormat="1" ht="17.25" customHeight="1" x14ac:dyDescent="0.15">
      <c r="A50" s="466"/>
      <c r="B50" s="470"/>
      <c r="C50" s="461"/>
      <c r="D50" s="174" t="s">
        <v>5</v>
      </c>
      <c r="E50" s="321" t="s">
        <v>15</v>
      </c>
      <c r="F50" s="194" t="s">
        <v>149</v>
      </c>
      <c r="G50" s="174">
        <v>2</v>
      </c>
      <c r="H50" s="106"/>
      <c r="I50" s="76"/>
      <c r="J50" s="107"/>
      <c r="K50" s="85"/>
      <c r="L50" s="106"/>
      <c r="M50" s="76"/>
      <c r="N50" s="107"/>
      <c r="O50" s="77"/>
      <c r="P50" s="111"/>
      <c r="Q50" s="76"/>
      <c r="R50" s="107"/>
      <c r="S50" s="85"/>
      <c r="T50" s="106"/>
      <c r="U50" s="76"/>
      <c r="V50" s="107"/>
      <c r="W50" s="77"/>
      <c r="X50" s="106"/>
      <c r="Y50" s="76"/>
      <c r="Z50" s="107"/>
      <c r="AA50" s="85"/>
      <c r="AB50" s="106"/>
      <c r="AC50" s="76"/>
      <c r="AD50" s="107"/>
      <c r="AE50" s="77"/>
      <c r="AF50" s="111"/>
      <c r="AG50" s="76"/>
      <c r="AH50" s="107"/>
      <c r="AI50" s="85"/>
      <c r="AJ50" s="106"/>
      <c r="AK50" s="76"/>
      <c r="AL50" s="107"/>
      <c r="AM50" s="77"/>
      <c r="AN50" s="275"/>
      <c r="AO50" s="57"/>
      <c r="AP50" s="58"/>
      <c r="AR50" s="296"/>
      <c r="AS50" s="332" t="s">
        <v>266</v>
      </c>
      <c r="AT50" s="432"/>
      <c r="AU50" s="436"/>
      <c r="AV50" s="124">
        <v>259752613127</v>
      </c>
      <c r="AW50" s="126" t="str">
        <f t="shared" si="3"/>
        <v>オペレーティングシステム論</v>
      </c>
      <c r="AX50" s="135"/>
      <c r="AY50" s="136"/>
    </row>
    <row r="51" spans="1:51" s="278" customFormat="1" ht="17.25" customHeight="1" x14ac:dyDescent="0.15">
      <c r="A51" s="466"/>
      <c r="B51" s="470"/>
      <c r="C51" s="461"/>
      <c r="D51" s="323"/>
      <c r="E51" s="320" t="s">
        <v>15</v>
      </c>
      <c r="F51" s="187" t="s">
        <v>151</v>
      </c>
      <c r="G51" s="206">
        <v>2</v>
      </c>
      <c r="H51" s="106"/>
      <c r="I51" s="76"/>
      <c r="J51" s="107"/>
      <c r="K51" s="77"/>
      <c r="L51" s="108"/>
      <c r="M51" s="76"/>
      <c r="N51" s="107"/>
      <c r="O51" s="76"/>
      <c r="P51" s="106"/>
      <c r="Q51" s="76"/>
      <c r="R51" s="110"/>
      <c r="S51" s="85"/>
      <c r="T51" s="106"/>
      <c r="U51" s="76"/>
      <c r="V51" s="107"/>
      <c r="W51" s="77"/>
      <c r="X51" s="106"/>
      <c r="Y51" s="76"/>
      <c r="Z51" s="107"/>
      <c r="AA51" s="77"/>
      <c r="AB51" s="108"/>
      <c r="AC51" s="76"/>
      <c r="AD51" s="107"/>
      <c r="AE51" s="76"/>
      <c r="AF51" s="106"/>
      <c r="AG51" s="76"/>
      <c r="AH51" s="110"/>
      <c r="AI51" s="85"/>
      <c r="AJ51" s="106"/>
      <c r="AK51" s="76"/>
      <c r="AL51" s="107"/>
      <c r="AM51" s="77"/>
      <c r="AN51" s="275"/>
      <c r="AO51" s="57"/>
      <c r="AP51" s="58"/>
      <c r="AR51" s="284"/>
      <c r="AS51" s="332" t="s">
        <v>267</v>
      </c>
      <c r="AT51" s="432"/>
      <c r="AU51" s="436"/>
      <c r="AV51" s="124">
        <v>259752613103</v>
      </c>
      <c r="AW51" s="126" t="str">
        <f t="shared" si="3"/>
        <v>計測工学</v>
      </c>
      <c r="AX51" s="135"/>
      <c r="AY51" s="136"/>
    </row>
    <row r="52" spans="1:51" s="278" customFormat="1" ht="17.25" customHeight="1" x14ac:dyDescent="0.15">
      <c r="A52" s="466"/>
      <c r="B52" s="470"/>
      <c r="C52" s="461"/>
      <c r="D52" s="323" t="s">
        <v>5</v>
      </c>
      <c r="E52" s="320" t="s">
        <v>15</v>
      </c>
      <c r="F52" s="189" t="s">
        <v>152</v>
      </c>
      <c r="G52" s="203">
        <v>2</v>
      </c>
      <c r="H52" s="106"/>
      <c r="I52" s="76"/>
      <c r="J52" s="107"/>
      <c r="K52" s="77"/>
      <c r="L52" s="108"/>
      <c r="M52" s="76"/>
      <c r="N52" s="107"/>
      <c r="O52" s="76"/>
      <c r="P52" s="111"/>
      <c r="Q52" s="76"/>
      <c r="R52" s="107"/>
      <c r="S52" s="85"/>
      <c r="T52" s="106"/>
      <c r="U52" s="76"/>
      <c r="V52" s="107"/>
      <c r="W52" s="77"/>
      <c r="X52" s="106"/>
      <c r="Y52" s="76"/>
      <c r="Z52" s="107"/>
      <c r="AA52" s="77"/>
      <c r="AB52" s="108"/>
      <c r="AC52" s="76"/>
      <c r="AD52" s="107"/>
      <c r="AE52" s="76"/>
      <c r="AF52" s="111"/>
      <c r="AG52" s="76"/>
      <c r="AH52" s="107"/>
      <c r="AI52" s="85"/>
      <c r="AJ52" s="106"/>
      <c r="AK52" s="76"/>
      <c r="AL52" s="107"/>
      <c r="AM52" s="77"/>
      <c r="AN52" s="275"/>
      <c r="AO52" s="57"/>
      <c r="AP52" s="58"/>
      <c r="AR52" s="284"/>
      <c r="AS52" s="333"/>
      <c r="AT52" s="432"/>
      <c r="AU52" s="436"/>
      <c r="AV52" s="124">
        <v>259752613106</v>
      </c>
      <c r="AW52" s="126" t="str">
        <f t="shared" si="3"/>
        <v>人工知能</v>
      </c>
      <c r="AX52" s="135"/>
      <c r="AY52" s="136"/>
    </row>
    <row r="53" spans="1:51" s="278" customFormat="1" ht="17.25" customHeight="1" x14ac:dyDescent="0.15">
      <c r="A53" s="466"/>
      <c r="B53" s="470"/>
      <c r="C53" s="461"/>
      <c r="D53" s="323" t="s">
        <v>5</v>
      </c>
      <c r="E53" s="320" t="s">
        <v>15</v>
      </c>
      <c r="F53" s="187" t="s">
        <v>30</v>
      </c>
      <c r="G53" s="206">
        <v>2</v>
      </c>
      <c r="H53" s="106"/>
      <c r="I53" s="76"/>
      <c r="J53" s="107"/>
      <c r="K53" s="77"/>
      <c r="L53" s="108"/>
      <c r="M53" s="76"/>
      <c r="N53" s="107"/>
      <c r="O53" s="76"/>
      <c r="P53" s="106"/>
      <c r="Q53" s="76"/>
      <c r="R53" s="107"/>
      <c r="S53" s="85"/>
      <c r="T53" s="106"/>
      <c r="U53" s="76"/>
      <c r="V53" s="107"/>
      <c r="W53" s="77"/>
      <c r="X53" s="106"/>
      <c r="Y53" s="76"/>
      <c r="Z53" s="107"/>
      <c r="AA53" s="77"/>
      <c r="AB53" s="108"/>
      <c r="AC53" s="76"/>
      <c r="AD53" s="107"/>
      <c r="AE53" s="76"/>
      <c r="AF53" s="106"/>
      <c r="AG53" s="76"/>
      <c r="AH53" s="107"/>
      <c r="AI53" s="85"/>
      <c r="AJ53" s="106"/>
      <c r="AK53" s="76"/>
      <c r="AL53" s="107"/>
      <c r="AM53" s="77"/>
      <c r="AN53" s="275"/>
      <c r="AO53" s="57"/>
      <c r="AP53" s="58"/>
      <c r="AR53" s="284"/>
      <c r="AS53" s="333"/>
      <c r="AT53" s="432"/>
      <c r="AU53" s="436"/>
      <c r="AV53" s="124">
        <v>250092900015</v>
      </c>
      <c r="AW53" s="126" t="str">
        <f t="shared" si="3"/>
        <v>情報通信工学</v>
      </c>
      <c r="AX53" s="135"/>
      <c r="AY53" s="136"/>
    </row>
    <row r="54" spans="1:51" s="278" customFormat="1" ht="17.25" customHeight="1" x14ac:dyDescent="0.15">
      <c r="A54" s="466"/>
      <c r="B54" s="470"/>
      <c r="C54" s="461"/>
      <c r="D54" s="324"/>
      <c r="E54" s="322" t="s">
        <v>15</v>
      </c>
      <c r="F54" s="192" t="s">
        <v>27</v>
      </c>
      <c r="G54" s="205">
        <v>2</v>
      </c>
      <c r="H54" s="106"/>
      <c r="I54" s="76"/>
      <c r="J54" s="107"/>
      <c r="K54" s="77"/>
      <c r="L54" s="108"/>
      <c r="M54" s="76"/>
      <c r="N54" s="107"/>
      <c r="O54" s="76"/>
      <c r="P54" s="106"/>
      <c r="Q54" s="76"/>
      <c r="R54" s="107"/>
      <c r="S54" s="85"/>
      <c r="T54" s="106"/>
      <c r="U54" s="76"/>
      <c r="V54" s="107"/>
      <c r="W54" s="77"/>
      <c r="X54" s="106"/>
      <c r="Y54" s="76"/>
      <c r="Z54" s="107"/>
      <c r="AA54" s="77"/>
      <c r="AB54" s="108"/>
      <c r="AC54" s="76"/>
      <c r="AD54" s="107"/>
      <c r="AE54" s="76"/>
      <c r="AF54" s="106"/>
      <c r="AG54" s="76"/>
      <c r="AH54" s="107"/>
      <c r="AI54" s="85"/>
      <c r="AJ54" s="106"/>
      <c r="AK54" s="76"/>
      <c r="AL54" s="107"/>
      <c r="AM54" s="77"/>
      <c r="AN54" s="275"/>
      <c r="AO54" s="57"/>
      <c r="AP54" s="58"/>
      <c r="AR54" s="284"/>
      <c r="AS54" s="333"/>
      <c r="AT54" s="432"/>
      <c r="AU54" s="436"/>
      <c r="AV54" s="124">
        <v>250092900016</v>
      </c>
      <c r="AW54" s="126" t="str">
        <f t="shared" si="3"/>
        <v>マルチメディア</v>
      </c>
      <c r="AX54" s="135"/>
      <c r="AY54" s="136"/>
    </row>
    <row r="55" spans="1:51" s="278" customFormat="1" ht="17.25" customHeight="1" x14ac:dyDescent="0.15">
      <c r="A55" s="466"/>
      <c r="B55" s="470"/>
      <c r="C55" s="461"/>
      <c r="D55" s="201"/>
      <c r="E55" s="201" t="s">
        <v>15</v>
      </c>
      <c r="F55" s="202" t="s">
        <v>156</v>
      </c>
      <c r="G55" s="208">
        <v>2</v>
      </c>
      <c r="H55" s="106"/>
      <c r="I55" s="76"/>
      <c r="J55" s="107"/>
      <c r="K55" s="77"/>
      <c r="L55" s="106"/>
      <c r="M55" s="76"/>
      <c r="N55" s="107"/>
      <c r="O55" s="77"/>
      <c r="P55" s="111"/>
      <c r="Q55" s="76"/>
      <c r="R55" s="107"/>
      <c r="S55" s="77"/>
      <c r="T55" s="106"/>
      <c r="U55" s="76"/>
      <c r="V55" s="107"/>
      <c r="W55" s="77"/>
      <c r="X55" s="106"/>
      <c r="Y55" s="76"/>
      <c r="Z55" s="107"/>
      <c r="AA55" s="77"/>
      <c r="AB55" s="106"/>
      <c r="AC55" s="76"/>
      <c r="AD55" s="107"/>
      <c r="AE55" s="77"/>
      <c r="AF55" s="111"/>
      <c r="AG55" s="76"/>
      <c r="AH55" s="107"/>
      <c r="AI55" s="77"/>
      <c r="AJ55" s="106"/>
      <c r="AK55" s="76"/>
      <c r="AL55" s="107"/>
      <c r="AM55" s="77"/>
      <c r="AN55" s="275"/>
      <c r="AO55" s="57"/>
      <c r="AP55" s="58"/>
      <c r="AR55" s="284"/>
      <c r="AS55" s="333"/>
      <c r="AT55" s="432"/>
      <c r="AU55" s="436"/>
      <c r="AV55" s="124">
        <v>259752613108</v>
      </c>
      <c r="AW55" s="126" t="str">
        <f t="shared" si="3"/>
        <v>生体情報工学I</v>
      </c>
      <c r="AX55" s="135"/>
      <c r="AY55" s="315"/>
    </row>
    <row r="56" spans="1:51" s="278" customFormat="1" ht="17.25" customHeight="1" x14ac:dyDescent="0.15">
      <c r="A56" s="466"/>
      <c r="B56" s="470"/>
      <c r="C56" s="461"/>
      <c r="D56" s="167"/>
      <c r="E56" s="167" t="s">
        <v>15</v>
      </c>
      <c r="F56" s="168" t="s">
        <v>157</v>
      </c>
      <c r="G56" s="207">
        <v>2</v>
      </c>
      <c r="H56" s="106"/>
      <c r="I56" s="76"/>
      <c r="J56" s="107"/>
      <c r="K56" s="77"/>
      <c r="L56" s="106"/>
      <c r="M56" s="76"/>
      <c r="N56" s="107"/>
      <c r="O56" s="77"/>
      <c r="P56" s="106"/>
      <c r="Q56" s="76"/>
      <c r="R56" s="107"/>
      <c r="S56" s="77"/>
      <c r="T56" s="106"/>
      <c r="U56" s="76"/>
      <c r="V56" s="107"/>
      <c r="W56" s="77"/>
      <c r="X56" s="106"/>
      <c r="Y56" s="76"/>
      <c r="Z56" s="107"/>
      <c r="AA56" s="77"/>
      <c r="AB56" s="106"/>
      <c r="AC56" s="76"/>
      <c r="AD56" s="107"/>
      <c r="AE56" s="77"/>
      <c r="AF56" s="106"/>
      <c r="AG56" s="76"/>
      <c r="AH56" s="107"/>
      <c r="AI56" s="77"/>
      <c r="AJ56" s="106"/>
      <c r="AK56" s="76"/>
      <c r="AL56" s="107"/>
      <c r="AM56" s="77"/>
      <c r="AN56" s="275"/>
      <c r="AO56" s="57"/>
      <c r="AP56" s="58"/>
      <c r="AR56" s="284"/>
      <c r="AS56" s="333"/>
      <c r="AT56" s="432"/>
      <c r="AU56" s="436"/>
      <c r="AV56" s="124">
        <v>250226013001</v>
      </c>
      <c r="AW56" s="126" t="str">
        <f t="shared" si="3"/>
        <v>電子回路</v>
      </c>
      <c r="AX56" s="135"/>
      <c r="AY56" s="136"/>
    </row>
    <row r="57" spans="1:51" s="278" customFormat="1" ht="17.25" customHeight="1" x14ac:dyDescent="0.15">
      <c r="A57" s="466"/>
      <c r="B57" s="470"/>
      <c r="C57" s="461"/>
      <c r="D57" s="167"/>
      <c r="E57" s="167" t="s">
        <v>15</v>
      </c>
      <c r="F57" s="168" t="s">
        <v>298</v>
      </c>
      <c r="G57" s="207">
        <v>2</v>
      </c>
      <c r="H57" s="106"/>
      <c r="I57" s="76"/>
      <c r="J57" s="107"/>
      <c r="K57" s="77"/>
      <c r="L57" s="106"/>
      <c r="M57" s="76"/>
      <c r="N57" s="107"/>
      <c r="O57" s="77"/>
      <c r="P57" s="106"/>
      <c r="Q57" s="76"/>
      <c r="R57" s="107"/>
      <c r="S57" s="77"/>
      <c r="T57" s="106"/>
      <c r="U57" s="76"/>
      <c r="V57" s="107"/>
      <c r="W57" s="77"/>
      <c r="X57" s="106"/>
      <c r="Y57" s="76"/>
      <c r="Z57" s="107"/>
      <c r="AA57" s="77"/>
      <c r="AB57" s="106"/>
      <c r="AC57" s="76"/>
      <c r="AD57" s="107"/>
      <c r="AE57" s="77"/>
      <c r="AF57" s="106"/>
      <c r="AG57" s="76"/>
      <c r="AH57" s="107"/>
      <c r="AI57" s="77"/>
      <c r="AJ57" s="106"/>
      <c r="AK57" s="76"/>
      <c r="AL57" s="107"/>
      <c r="AM57" s="77"/>
      <c r="AN57" s="275"/>
      <c r="AO57" s="57"/>
      <c r="AP57" s="58"/>
      <c r="AR57" s="284"/>
      <c r="AS57" s="333"/>
      <c r="AT57" s="432"/>
      <c r="AU57" s="436"/>
      <c r="AV57" s="124">
        <v>250226013001</v>
      </c>
      <c r="AW57" s="126" t="str">
        <f t="shared" ref="AW57:AW61" si="4">F57</f>
        <v>計算科学</v>
      </c>
      <c r="AX57" s="135"/>
      <c r="AY57" s="136"/>
    </row>
    <row r="58" spans="1:51" s="278" customFormat="1" ht="17.25" customHeight="1" x14ac:dyDescent="0.15">
      <c r="A58" s="466"/>
      <c r="B58" s="470"/>
      <c r="C58" s="461"/>
      <c r="D58" s="174" t="s">
        <v>5</v>
      </c>
      <c r="E58" s="174" t="s">
        <v>15</v>
      </c>
      <c r="F58" s="175" t="s">
        <v>150</v>
      </c>
      <c r="G58" s="174">
        <v>1</v>
      </c>
      <c r="H58" s="106"/>
      <c r="I58" s="76"/>
      <c r="J58" s="107"/>
      <c r="K58" s="85"/>
      <c r="L58" s="106"/>
      <c r="M58" s="76"/>
      <c r="N58" s="107"/>
      <c r="O58" s="77"/>
      <c r="P58" s="106"/>
      <c r="Q58" s="76"/>
      <c r="R58" s="107"/>
      <c r="S58" s="85"/>
      <c r="T58" s="106"/>
      <c r="U58" s="76"/>
      <c r="V58" s="107"/>
      <c r="W58" s="77"/>
      <c r="X58" s="106"/>
      <c r="Y58" s="76"/>
      <c r="Z58" s="107"/>
      <c r="AA58" s="85"/>
      <c r="AB58" s="106"/>
      <c r="AC58" s="76"/>
      <c r="AD58" s="107"/>
      <c r="AE58" s="77"/>
      <c r="AF58" s="106"/>
      <c r="AG58" s="76"/>
      <c r="AH58" s="107"/>
      <c r="AI58" s="85"/>
      <c r="AJ58" s="106"/>
      <c r="AK58" s="76"/>
      <c r="AL58" s="107"/>
      <c r="AM58" s="77"/>
      <c r="AN58" s="275"/>
      <c r="AO58" s="57"/>
      <c r="AP58" s="58"/>
      <c r="AR58" s="283"/>
      <c r="AS58" s="339"/>
      <c r="AT58" s="432"/>
      <c r="AU58" s="436"/>
      <c r="AV58" s="124">
        <v>250092900014</v>
      </c>
      <c r="AW58" s="126" t="str">
        <f t="shared" si="4"/>
        <v>プログラミング言語II演習</v>
      </c>
      <c r="AX58" s="135"/>
      <c r="AY58" s="136"/>
    </row>
    <row r="59" spans="1:51" s="278" customFormat="1" ht="17.25" customHeight="1" x14ac:dyDescent="0.15">
      <c r="A59" s="466"/>
      <c r="B59" s="470"/>
      <c r="C59" s="461"/>
      <c r="D59" s="174" t="s">
        <v>5</v>
      </c>
      <c r="E59" s="174" t="s">
        <v>15</v>
      </c>
      <c r="F59" s="175" t="s">
        <v>23</v>
      </c>
      <c r="G59" s="174">
        <v>2</v>
      </c>
      <c r="H59" s="106"/>
      <c r="I59" s="76"/>
      <c r="J59" s="107"/>
      <c r="K59" s="85"/>
      <c r="L59" s="106"/>
      <c r="M59" s="76"/>
      <c r="N59" s="107"/>
      <c r="O59" s="77"/>
      <c r="P59" s="106"/>
      <c r="Q59" s="76"/>
      <c r="R59" s="107"/>
      <c r="S59" s="85"/>
      <c r="T59" s="106"/>
      <c r="U59" s="76"/>
      <c r="V59" s="107"/>
      <c r="W59" s="77"/>
      <c r="X59" s="106"/>
      <c r="Y59" s="76"/>
      <c r="Z59" s="107"/>
      <c r="AA59" s="85"/>
      <c r="AB59" s="106"/>
      <c r="AC59" s="76"/>
      <c r="AD59" s="107"/>
      <c r="AE59" s="77"/>
      <c r="AF59" s="106"/>
      <c r="AG59" s="76"/>
      <c r="AH59" s="107"/>
      <c r="AI59" s="85"/>
      <c r="AJ59" s="106"/>
      <c r="AK59" s="76"/>
      <c r="AL59" s="107"/>
      <c r="AM59" s="77"/>
      <c r="AN59" s="275"/>
      <c r="AO59" s="57"/>
      <c r="AP59" s="58"/>
      <c r="AR59" s="284"/>
      <c r="AS59" s="339"/>
      <c r="AT59" s="432"/>
      <c r="AU59" s="436"/>
      <c r="AV59" s="124">
        <v>259752613137</v>
      </c>
      <c r="AW59" s="126" t="str">
        <f t="shared" si="4"/>
        <v>オートマトンと言語理論</v>
      </c>
      <c r="AX59" s="135"/>
      <c r="AY59" s="140"/>
    </row>
    <row r="60" spans="1:51" s="278" customFormat="1" ht="17.25" customHeight="1" x14ac:dyDescent="0.15">
      <c r="A60" s="466"/>
      <c r="B60" s="470"/>
      <c r="C60" s="461"/>
      <c r="D60" s="173"/>
      <c r="E60" s="173" t="s">
        <v>15</v>
      </c>
      <c r="F60" s="268" t="s">
        <v>153</v>
      </c>
      <c r="G60" s="203">
        <v>2</v>
      </c>
      <c r="H60" s="106"/>
      <c r="I60" s="76"/>
      <c r="J60" s="107"/>
      <c r="K60" s="77"/>
      <c r="L60" s="108"/>
      <c r="M60" s="76"/>
      <c r="N60" s="107"/>
      <c r="O60" s="76"/>
      <c r="P60" s="106"/>
      <c r="Q60" s="76"/>
      <c r="R60" s="110"/>
      <c r="S60" s="85"/>
      <c r="T60" s="106"/>
      <c r="U60" s="76"/>
      <c r="V60" s="107"/>
      <c r="W60" s="77"/>
      <c r="X60" s="106"/>
      <c r="Y60" s="76"/>
      <c r="Z60" s="107"/>
      <c r="AA60" s="77"/>
      <c r="AB60" s="108"/>
      <c r="AC60" s="76"/>
      <c r="AD60" s="107"/>
      <c r="AE60" s="76"/>
      <c r="AF60" s="106"/>
      <c r="AG60" s="76"/>
      <c r="AH60" s="110"/>
      <c r="AI60" s="85"/>
      <c r="AJ60" s="106"/>
      <c r="AK60" s="76"/>
      <c r="AL60" s="107"/>
      <c r="AM60" s="77"/>
      <c r="AN60" s="275"/>
      <c r="AO60" s="57"/>
      <c r="AP60" s="58"/>
      <c r="AR60" s="284"/>
      <c r="AS60" s="333"/>
      <c r="AT60" s="432"/>
      <c r="AU60" s="436"/>
      <c r="AV60" s="124">
        <v>259752613118</v>
      </c>
      <c r="AW60" s="126" t="str">
        <f t="shared" si="4"/>
        <v>自然言語処理</v>
      </c>
      <c r="AX60" s="135"/>
      <c r="AY60" s="136"/>
    </row>
    <row r="61" spans="1:51" s="278" customFormat="1" ht="17.25" customHeight="1" x14ac:dyDescent="0.15">
      <c r="A61" s="466"/>
      <c r="B61" s="470"/>
      <c r="C61" s="461"/>
      <c r="D61" s="13" t="s">
        <v>5</v>
      </c>
      <c r="E61" s="167" t="s">
        <v>15</v>
      </c>
      <c r="F61" s="168" t="s">
        <v>29</v>
      </c>
      <c r="G61" s="208">
        <v>2</v>
      </c>
      <c r="H61" s="106"/>
      <c r="I61" s="76"/>
      <c r="J61" s="107"/>
      <c r="K61" s="77"/>
      <c r="L61" s="108"/>
      <c r="M61" s="76"/>
      <c r="N61" s="107"/>
      <c r="O61" s="76"/>
      <c r="P61" s="106"/>
      <c r="Q61" s="76"/>
      <c r="R61" s="107"/>
      <c r="S61" s="85"/>
      <c r="T61" s="106"/>
      <c r="U61" s="76"/>
      <c r="V61" s="107"/>
      <c r="W61" s="77"/>
      <c r="X61" s="106"/>
      <c r="Y61" s="76"/>
      <c r="Z61" s="107"/>
      <c r="AA61" s="77"/>
      <c r="AB61" s="108"/>
      <c r="AC61" s="76"/>
      <c r="AD61" s="107"/>
      <c r="AE61" s="76"/>
      <c r="AF61" s="106"/>
      <c r="AG61" s="76"/>
      <c r="AH61" s="107"/>
      <c r="AI61" s="85"/>
      <c r="AJ61" s="106"/>
      <c r="AK61" s="76"/>
      <c r="AL61" s="107"/>
      <c r="AM61" s="77"/>
      <c r="AN61" s="275"/>
      <c r="AO61" s="57"/>
      <c r="AP61" s="58"/>
      <c r="AR61" s="284"/>
      <c r="AS61" s="333"/>
      <c r="AT61" s="432"/>
      <c r="AU61" s="436"/>
      <c r="AV61" s="124">
        <v>259752613122</v>
      </c>
      <c r="AW61" s="126" t="str">
        <f t="shared" si="4"/>
        <v>画像情報工学</v>
      </c>
      <c r="AX61" s="135"/>
      <c r="AY61" s="136"/>
    </row>
    <row r="62" spans="1:51" s="278" customFormat="1" ht="17.25" customHeight="1" x14ac:dyDescent="0.15">
      <c r="A62" s="466"/>
      <c r="B62" s="470"/>
      <c r="C62" s="461"/>
      <c r="D62" s="13" t="s">
        <v>5</v>
      </c>
      <c r="E62" s="174" t="s">
        <v>15</v>
      </c>
      <c r="F62" s="175" t="s">
        <v>154</v>
      </c>
      <c r="G62" s="209">
        <v>2</v>
      </c>
      <c r="H62" s="106"/>
      <c r="I62" s="76"/>
      <c r="J62" s="107"/>
      <c r="K62" s="77"/>
      <c r="L62" s="106"/>
      <c r="M62" s="76"/>
      <c r="N62" s="107"/>
      <c r="O62" s="77"/>
      <c r="P62" s="106"/>
      <c r="Q62" s="76"/>
      <c r="R62" s="107"/>
      <c r="S62" s="77"/>
      <c r="T62" s="106"/>
      <c r="U62" s="76"/>
      <c r="V62" s="107"/>
      <c r="W62" s="77"/>
      <c r="X62" s="106"/>
      <c r="Y62" s="76"/>
      <c r="Z62" s="107"/>
      <c r="AA62" s="77"/>
      <c r="AB62" s="106"/>
      <c r="AC62" s="76"/>
      <c r="AD62" s="107"/>
      <c r="AE62" s="77"/>
      <c r="AF62" s="106"/>
      <c r="AG62" s="76"/>
      <c r="AH62" s="107"/>
      <c r="AI62" s="77"/>
      <c r="AJ62" s="106"/>
      <c r="AK62" s="76"/>
      <c r="AL62" s="107"/>
      <c r="AM62" s="77"/>
      <c r="AN62" s="275"/>
      <c r="AO62" s="57"/>
      <c r="AP62" s="58"/>
      <c r="AR62" s="284"/>
      <c r="AS62" s="333"/>
      <c r="AT62" s="432"/>
      <c r="AU62" s="436"/>
      <c r="AV62" s="124"/>
      <c r="AW62" s="126"/>
      <c r="AX62" s="135"/>
      <c r="AY62" s="136"/>
    </row>
    <row r="63" spans="1:51" s="278" customFormat="1" ht="17.25" customHeight="1" x14ac:dyDescent="0.15">
      <c r="A63" s="466"/>
      <c r="B63" s="470"/>
      <c r="C63" s="461"/>
      <c r="D63" s="267" t="s">
        <v>5</v>
      </c>
      <c r="E63" s="176" t="s">
        <v>15</v>
      </c>
      <c r="F63" s="197" t="s">
        <v>158</v>
      </c>
      <c r="G63" s="210">
        <v>2</v>
      </c>
      <c r="H63" s="106"/>
      <c r="I63" s="76"/>
      <c r="J63" s="107"/>
      <c r="K63" s="77"/>
      <c r="L63" s="106"/>
      <c r="M63" s="76"/>
      <c r="N63" s="107"/>
      <c r="O63" s="77"/>
      <c r="P63" s="106"/>
      <c r="Q63" s="76"/>
      <c r="R63" s="110"/>
      <c r="S63" s="77"/>
      <c r="T63" s="106"/>
      <c r="U63" s="76"/>
      <c r="V63" s="107"/>
      <c r="W63" s="77"/>
      <c r="X63" s="106"/>
      <c r="Y63" s="76"/>
      <c r="Z63" s="107"/>
      <c r="AA63" s="77"/>
      <c r="AB63" s="106"/>
      <c r="AC63" s="76"/>
      <c r="AD63" s="107"/>
      <c r="AE63" s="77"/>
      <c r="AF63" s="106"/>
      <c r="AG63" s="76"/>
      <c r="AH63" s="110"/>
      <c r="AI63" s="77"/>
      <c r="AJ63" s="106"/>
      <c r="AK63" s="76"/>
      <c r="AL63" s="107"/>
      <c r="AM63" s="77"/>
      <c r="AN63" s="275"/>
      <c r="AO63" s="57"/>
      <c r="AP63" s="58"/>
      <c r="AR63" s="284"/>
      <c r="AS63" s="333"/>
      <c r="AT63" s="432"/>
      <c r="AU63" s="436"/>
      <c r="AV63" s="124">
        <v>259552227104</v>
      </c>
      <c r="AW63" s="126" t="str">
        <f t="shared" ref="AW63:AW66" si="5">F63</f>
        <v>電気化学</v>
      </c>
      <c r="AX63" s="135"/>
      <c r="AY63" s="136"/>
    </row>
    <row r="64" spans="1:51" s="278" customFormat="1" ht="17.25" customHeight="1" x14ac:dyDescent="0.15">
      <c r="A64" s="466"/>
      <c r="B64" s="470"/>
      <c r="C64" s="461"/>
      <c r="D64" s="13" t="s">
        <v>5</v>
      </c>
      <c r="E64" s="167" t="s">
        <v>15</v>
      </c>
      <c r="F64" s="198" t="s">
        <v>159</v>
      </c>
      <c r="G64" s="208">
        <v>2</v>
      </c>
      <c r="H64" s="106"/>
      <c r="I64" s="76"/>
      <c r="J64" s="107"/>
      <c r="K64" s="77"/>
      <c r="L64" s="106"/>
      <c r="M64" s="76"/>
      <c r="N64" s="107"/>
      <c r="O64" s="77"/>
      <c r="P64" s="111"/>
      <c r="Q64" s="76"/>
      <c r="R64" s="107"/>
      <c r="S64" s="77"/>
      <c r="T64" s="106"/>
      <c r="U64" s="76"/>
      <c r="V64" s="107"/>
      <c r="W64" s="77"/>
      <c r="X64" s="106"/>
      <c r="Y64" s="76"/>
      <c r="Z64" s="107"/>
      <c r="AA64" s="77"/>
      <c r="AB64" s="106"/>
      <c r="AC64" s="76"/>
      <c r="AD64" s="107"/>
      <c r="AE64" s="77"/>
      <c r="AF64" s="111"/>
      <c r="AG64" s="76"/>
      <c r="AH64" s="107"/>
      <c r="AI64" s="77"/>
      <c r="AJ64" s="106"/>
      <c r="AK64" s="76"/>
      <c r="AL64" s="107"/>
      <c r="AM64" s="77"/>
      <c r="AN64" s="275"/>
      <c r="AO64" s="57"/>
      <c r="AP64" s="58"/>
      <c r="AR64" s="284"/>
      <c r="AS64" s="333"/>
      <c r="AT64" s="432"/>
      <c r="AU64" s="436"/>
      <c r="AV64" s="124">
        <v>259752613109</v>
      </c>
      <c r="AW64" s="126" t="str">
        <f t="shared" si="5"/>
        <v>生体情報工学II</v>
      </c>
      <c r="AX64" s="135"/>
      <c r="AY64" s="136"/>
    </row>
    <row r="65" spans="1:51" s="278" customFormat="1" ht="17.25" customHeight="1" thickBot="1" x14ac:dyDescent="0.2">
      <c r="A65" s="466"/>
      <c r="B65" s="470"/>
      <c r="C65" s="461"/>
      <c r="D65" s="13" t="s">
        <v>5</v>
      </c>
      <c r="E65" s="173" t="s">
        <v>15</v>
      </c>
      <c r="F65" s="190" t="s">
        <v>43</v>
      </c>
      <c r="G65" s="204">
        <v>2</v>
      </c>
      <c r="H65" s="106"/>
      <c r="I65" s="76"/>
      <c r="J65" s="107"/>
      <c r="K65" s="77"/>
      <c r="L65" s="106"/>
      <c r="M65" s="76"/>
      <c r="N65" s="107"/>
      <c r="O65" s="77"/>
      <c r="P65" s="106"/>
      <c r="Q65" s="76"/>
      <c r="R65" s="107"/>
      <c r="S65" s="77"/>
      <c r="T65" s="106"/>
      <c r="U65" s="76"/>
      <c r="V65" s="107"/>
      <c r="W65" s="77"/>
      <c r="X65" s="106"/>
      <c r="Y65" s="76"/>
      <c r="Z65" s="107"/>
      <c r="AA65" s="77"/>
      <c r="AB65" s="106"/>
      <c r="AC65" s="76"/>
      <c r="AD65" s="107"/>
      <c r="AE65" s="77"/>
      <c r="AF65" s="106"/>
      <c r="AG65" s="76"/>
      <c r="AH65" s="107"/>
      <c r="AI65" s="77"/>
      <c r="AJ65" s="106"/>
      <c r="AK65" s="76"/>
      <c r="AL65" s="107"/>
      <c r="AM65" s="77"/>
      <c r="AN65" s="275"/>
      <c r="AO65" s="57"/>
      <c r="AP65" s="58"/>
      <c r="AR65" s="284"/>
      <c r="AS65" s="333"/>
      <c r="AT65" s="432"/>
      <c r="AU65" s="436"/>
      <c r="AV65" s="125">
        <v>259752613102</v>
      </c>
      <c r="AW65" s="129" t="str">
        <f t="shared" si="5"/>
        <v>ヒューマンインターフェイス</v>
      </c>
      <c r="AX65" s="137"/>
      <c r="AY65" s="138"/>
    </row>
    <row r="66" spans="1:51" s="278" customFormat="1" ht="17.25" customHeight="1" thickBot="1" x14ac:dyDescent="0.2">
      <c r="A66" s="466"/>
      <c r="B66" s="471"/>
      <c r="C66" s="463"/>
      <c r="D66" s="318" t="s">
        <v>5</v>
      </c>
      <c r="E66" s="318" t="s">
        <v>15</v>
      </c>
      <c r="F66" s="319" t="s">
        <v>24</v>
      </c>
      <c r="G66" s="318">
        <v>2</v>
      </c>
      <c r="H66" s="100"/>
      <c r="I66" s="101"/>
      <c r="J66" s="102"/>
      <c r="K66" s="105"/>
      <c r="L66" s="100"/>
      <c r="M66" s="101"/>
      <c r="N66" s="102"/>
      <c r="O66" s="103"/>
      <c r="P66" s="100"/>
      <c r="Q66" s="101"/>
      <c r="R66" s="102"/>
      <c r="S66" s="105"/>
      <c r="T66" s="112"/>
      <c r="U66" s="113"/>
      <c r="V66" s="109"/>
      <c r="W66" s="114"/>
      <c r="X66" s="100"/>
      <c r="Y66" s="101"/>
      <c r="Z66" s="102"/>
      <c r="AA66" s="105"/>
      <c r="AB66" s="100"/>
      <c r="AC66" s="101"/>
      <c r="AD66" s="102"/>
      <c r="AE66" s="103"/>
      <c r="AF66" s="100"/>
      <c r="AG66" s="101"/>
      <c r="AH66" s="102"/>
      <c r="AI66" s="105"/>
      <c r="AJ66" s="112"/>
      <c r="AK66" s="113"/>
      <c r="AL66" s="109"/>
      <c r="AM66" s="114"/>
      <c r="AN66" s="276"/>
      <c r="AO66" s="59"/>
      <c r="AP66" s="60"/>
      <c r="AR66" s="284"/>
      <c r="AS66" s="339"/>
      <c r="AT66" s="432"/>
      <c r="AU66" s="436"/>
      <c r="AV66" s="125">
        <v>259752613101</v>
      </c>
      <c r="AW66" s="129" t="str">
        <f t="shared" si="5"/>
        <v>データベース</v>
      </c>
      <c r="AX66" s="137"/>
      <c r="AY66" s="139"/>
    </row>
    <row r="67" spans="1:51" ht="17.25" customHeight="1" thickBot="1" x14ac:dyDescent="0.2">
      <c r="A67" s="416" t="s">
        <v>45</v>
      </c>
      <c r="B67" s="417"/>
      <c r="C67" s="417"/>
      <c r="D67" s="417"/>
      <c r="E67" s="417"/>
      <c r="F67" s="417"/>
      <c r="G67" s="467"/>
      <c r="H67" s="78"/>
      <c r="I67" s="269">
        <f>SUM(I36:I66)</f>
        <v>0</v>
      </c>
      <c r="J67" s="79"/>
      <c r="K67" s="269">
        <f>SUM(K36:K66)</f>
        <v>0</v>
      </c>
      <c r="L67" s="78"/>
      <c r="M67" s="269">
        <f>SUM(M36:M66)</f>
        <v>0</v>
      </c>
      <c r="N67" s="79"/>
      <c r="O67" s="269">
        <f>SUM(O36:O66)</f>
        <v>0</v>
      </c>
      <c r="P67" s="78"/>
      <c r="Q67" s="269">
        <f>SUM(Q36:Q66)</f>
        <v>0</v>
      </c>
      <c r="R67" s="79"/>
      <c r="S67" s="269">
        <f>SUM(S36:S66)</f>
        <v>0</v>
      </c>
      <c r="T67" s="96"/>
      <c r="U67" s="269">
        <f>SUM(U36:U66)</f>
        <v>0</v>
      </c>
      <c r="V67" s="79"/>
      <c r="W67" s="269">
        <f>SUM(W36:W66)</f>
        <v>0</v>
      </c>
      <c r="X67" s="78"/>
      <c r="Y67" s="269">
        <f>SUM(Y36:Y66)</f>
        <v>0</v>
      </c>
      <c r="Z67" s="79"/>
      <c r="AA67" s="269">
        <f>SUM(AA36:AA66)</f>
        <v>0</v>
      </c>
      <c r="AB67" s="78"/>
      <c r="AC67" s="269">
        <f>SUM(AC36:AC66)</f>
        <v>0</v>
      </c>
      <c r="AD67" s="79"/>
      <c r="AE67" s="269">
        <f>SUM(AE36:AE66)</f>
        <v>0</v>
      </c>
      <c r="AF67" s="78"/>
      <c r="AG67" s="269">
        <f>SUM(AG36:AG66)</f>
        <v>0</v>
      </c>
      <c r="AH67" s="79"/>
      <c r="AI67" s="269">
        <f>SUM(AI36:AI66)</f>
        <v>0</v>
      </c>
      <c r="AJ67" s="78"/>
      <c r="AK67" s="269">
        <f>SUM(AK36:AK66)</f>
        <v>0</v>
      </c>
      <c r="AL67" s="79"/>
      <c r="AM67" s="270">
        <f>SUM(AM36:AM66)</f>
        <v>0</v>
      </c>
      <c r="AN67" s="119">
        <f>SUM(H67,J67,L67,N67,P67,R67,T67,V67,X67,Z67,AB67,AD67,AF67,AH67,AJ67,AL67)</f>
        <v>0</v>
      </c>
      <c r="AO67" s="20">
        <v>42</v>
      </c>
      <c r="AP67" s="246">
        <f>SUM(I67,K67,M67,O67,Q67,S67,U67,W67,Y67,AA67,AC67,AE67,AG67,AI67,AK67,AM67)</f>
        <v>0</v>
      </c>
      <c r="AR67" s="280"/>
      <c r="AS67" s="279"/>
      <c r="AT67" s="9"/>
      <c r="AU67" s="9"/>
      <c r="AW67" s="21"/>
    </row>
    <row r="68" spans="1:51" s="17" customFormat="1" ht="17.25" customHeight="1" thickBot="1" x14ac:dyDescent="0.2">
      <c r="A68" s="16"/>
      <c r="B68" s="16"/>
      <c r="C68" s="147"/>
      <c r="D68" s="5"/>
      <c r="E68" s="5"/>
      <c r="F68" s="1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9"/>
      <c r="AR68" s="296"/>
      <c r="AS68" s="279"/>
      <c r="AT68" s="123"/>
      <c r="AU68" s="123"/>
      <c r="AV68" s="121"/>
      <c r="AW68" s="21"/>
      <c r="AX68" s="132"/>
      <c r="AY68" s="132"/>
    </row>
    <row r="69" spans="1:51" s="278" customFormat="1" ht="17.25" customHeight="1" x14ac:dyDescent="0.15">
      <c r="A69" s="472" t="s">
        <v>121</v>
      </c>
      <c r="B69" s="475" t="s">
        <v>21</v>
      </c>
      <c r="C69" s="476"/>
      <c r="D69" s="199"/>
      <c r="E69" s="199" t="s">
        <v>15</v>
      </c>
      <c r="F69" s="200" t="s">
        <v>31</v>
      </c>
      <c r="G69" s="199">
        <v>2</v>
      </c>
      <c r="H69" s="88"/>
      <c r="I69" s="70"/>
      <c r="J69" s="89"/>
      <c r="K69" s="71"/>
      <c r="L69" s="90"/>
      <c r="M69" s="70"/>
      <c r="N69" s="89"/>
      <c r="O69" s="70"/>
      <c r="P69" s="88"/>
      <c r="Q69" s="70"/>
      <c r="R69" s="89"/>
      <c r="S69" s="72"/>
      <c r="T69" s="88"/>
      <c r="U69" s="70"/>
      <c r="V69" s="89"/>
      <c r="W69" s="71"/>
      <c r="X69" s="88"/>
      <c r="Y69" s="70"/>
      <c r="Z69" s="89"/>
      <c r="AA69" s="71"/>
      <c r="AB69" s="90"/>
      <c r="AC69" s="70"/>
      <c r="AD69" s="89"/>
      <c r="AE69" s="70"/>
      <c r="AF69" s="88"/>
      <c r="AG69" s="70"/>
      <c r="AH69" s="89"/>
      <c r="AI69" s="72"/>
      <c r="AJ69" s="88"/>
      <c r="AK69" s="70"/>
      <c r="AL69" s="89"/>
      <c r="AM69" s="71"/>
      <c r="AN69" s="274"/>
      <c r="AO69" s="46"/>
      <c r="AP69" s="47"/>
      <c r="AR69" s="284"/>
      <c r="AS69" s="333"/>
      <c r="AT69" s="437"/>
      <c r="AU69" s="434"/>
      <c r="AV69" s="142">
        <v>250099110002</v>
      </c>
      <c r="AW69" s="127" t="str">
        <f t="shared" ref="AW69:AW81" si="6">F69</f>
        <v>化学基礎</v>
      </c>
      <c r="AX69" s="133"/>
      <c r="AY69" s="134"/>
    </row>
    <row r="70" spans="1:51" s="278" customFormat="1" ht="17.25" customHeight="1" x14ac:dyDescent="0.15">
      <c r="A70" s="473"/>
      <c r="B70" s="477"/>
      <c r="C70" s="478"/>
      <c r="D70" s="180"/>
      <c r="E70" s="180" t="s">
        <v>15</v>
      </c>
      <c r="F70" s="187" t="s">
        <v>32</v>
      </c>
      <c r="G70" s="180">
        <v>2</v>
      </c>
      <c r="H70" s="106"/>
      <c r="I70" s="76"/>
      <c r="J70" s="107"/>
      <c r="K70" s="77"/>
      <c r="L70" s="108"/>
      <c r="M70" s="76"/>
      <c r="N70" s="107"/>
      <c r="O70" s="76"/>
      <c r="P70" s="106"/>
      <c r="Q70" s="76"/>
      <c r="R70" s="110"/>
      <c r="S70" s="85"/>
      <c r="T70" s="106"/>
      <c r="U70" s="76"/>
      <c r="V70" s="107"/>
      <c r="W70" s="77"/>
      <c r="X70" s="106"/>
      <c r="Y70" s="76"/>
      <c r="Z70" s="107"/>
      <c r="AA70" s="77"/>
      <c r="AB70" s="108"/>
      <c r="AC70" s="76"/>
      <c r="AD70" s="107"/>
      <c r="AE70" s="76"/>
      <c r="AF70" s="106"/>
      <c r="AG70" s="76"/>
      <c r="AH70" s="110"/>
      <c r="AI70" s="85"/>
      <c r="AJ70" s="106"/>
      <c r="AK70" s="76"/>
      <c r="AL70" s="107"/>
      <c r="AM70" s="77"/>
      <c r="AN70" s="275"/>
      <c r="AO70" s="57"/>
      <c r="AP70" s="58"/>
      <c r="AR70" s="279"/>
      <c r="AS70" s="340"/>
      <c r="AT70" s="437"/>
      <c r="AU70" s="434"/>
      <c r="AV70" s="124">
        <v>250299110001</v>
      </c>
      <c r="AW70" s="126" t="str">
        <f t="shared" si="6"/>
        <v>地球科学基礎</v>
      </c>
      <c r="AX70" s="135"/>
      <c r="AY70" s="136"/>
    </row>
    <row r="71" spans="1:51" s="278" customFormat="1" ht="24" x14ac:dyDescent="0.15">
      <c r="A71" s="473"/>
      <c r="B71" s="477"/>
      <c r="C71" s="478"/>
      <c r="D71" s="167" t="s">
        <v>5</v>
      </c>
      <c r="E71" s="167" t="s">
        <v>15</v>
      </c>
      <c r="F71" s="168" t="s">
        <v>160</v>
      </c>
      <c r="G71" s="167">
        <v>1</v>
      </c>
      <c r="H71" s="106"/>
      <c r="I71" s="76"/>
      <c r="J71" s="107"/>
      <c r="K71" s="77"/>
      <c r="L71" s="108"/>
      <c r="M71" s="76"/>
      <c r="N71" s="107"/>
      <c r="O71" s="76"/>
      <c r="P71" s="111"/>
      <c r="Q71" s="76"/>
      <c r="R71" s="107"/>
      <c r="S71" s="85"/>
      <c r="T71" s="106"/>
      <c r="U71" s="76"/>
      <c r="V71" s="107"/>
      <c r="W71" s="77"/>
      <c r="X71" s="106"/>
      <c r="Y71" s="76"/>
      <c r="Z71" s="107"/>
      <c r="AA71" s="77"/>
      <c r="AB71" s="108"/>
      <c r="AC71" s="76"/>
      <c r="AD71" s="107"/>
      <c r="AE71" s="76"/>
      <c r="AF71" s="111"/>
      <c r="AG71" s="76"/>
      <c r="AH71" s="107"/>
      <c r="AI71" s="85"/>
      <c r="AJ71" s="106"/>
      <c r="AK71" s="76"/>
      <c r="AL71" s="107"/>
      <c r="AM71" s="77"/>
      <c r="AN71" s="275"/>
      <c r="AO71" s="57"/>
      <c r="AP71" s="58"/>
      <c r="AR71" s="284"/>
      <c r="AS71" s="340"/>
      <c r="AT71" s="437"/>
      <c r="AU71" s="434"/>
      <c r="AV71" s="124">
        <v>250092900025</v>
      </c>
      <c r="AW71" s="126" t="str">
        <f t="shared" si="6"/>
        <v>情報生体システム工学
　　　　　　　　　特別講義I</v>
      </c>
      <c r="AX71" s="135"/>
      <c r="AY71" s="136"/>
    </row>
    <row r="72" spans="1:51" s="278" customFormat="1" ht="24" x14ac:dyDescent="0.15">
      <c r="A72" s="473"/>
      <c r="B72" s="477"/>
      <c r="C72" s="478"/>
      <c r="D72" s="167" t="s">
        <v>5</v>
      </c>
      <c r="E72" s="167" t="s">
        <v>15</v>
      </c>
      <c r="F72" s="168" t="s">
        <v>161</v>
      </c>
      <c r="G72" s="167">
        <v>1</v>
      </c>
      <c r="H72" s="106"/>
      <c r="I72" s="76"/>
      <c r="J72" s="107"/>
      <c r="K72" s="77"/>
      <c r="L72" s="108"/>
      <c r="M72" s="76"/>
      <c r="N72" s="107"/>
      <c r="O72" s="76"/>
      <c r="P72" s="106"/>
      <c r="Q72" s="76"/>
      <c r="R72" s="107"/>
      <c r="S72" s="85"/>
      <c r="T72" s="106"/>
      <c r="U72" s="76"/>
      <c r="V72" s="107"/>
      <c r="W72" s="77"/>
      <c r="X72" s="106"/>
      <c r="Y72" s="76"/>
      <c r="Z72" s="107"/>
      <c r="AA72" s="77"/>
      <c r="AB72" s="108"/>
      <c r="AC72" s="76"/>
      <c r="AD72" s="107"/>
      <c r="AE72" s="76"/>
      <c r="AF72" s="106"/>
      <c r="AG72" s="76"/>
      <c r="AH72" s="107"/>
      <c r="AI72" s="85"/>
      <c r="AJ72" s="106"/>
      <c r="AK72" s="76"/>
      <c r="AL72" s="107"/>
      <c r="AM72" s="77"/>
      <c r="AN72" s="275"/>
      <c r="AO72" s="57"/>
      <c r="AP72" s="58"/>
      <c r="AS72" s="340"/>
      <c r="AT72" s="437"/>
      <c r="AU72" s="434"/>
      <c r="AV72" s="124">
        <v>250092900026</v>
      </c>
      <c r="AW72" s="126" t="str">
        <f t="shared" si="6"/>
        <v>情報生体システム工学
　　　　　　　　　特別講義II</v>
      </c>
      <c r="AX72" s="135"/>
      <c r="AY72" s="136"/>
    </row>
    <row r="73" spans="1:51" s="278" customFormat="1" ht="17.25" customHeight="1" x14ac:dyDescent="0.15">
      <c r="A73" s="473"/>
      <c r="B73" s="477"/>
      <c r="C73" s="478"/>
      <c r="D73" s="167" t="s">
        <v>5</v>
      </c>
      <c r="E73" s="167" t="s">
        <v>15</v>
      </c>
      <c r="F73" s="168" t="s">
        <v>33</v>
      </c>
      <c r="G73" s="167">
        <v>2</v>
      </c>
      <c r="H73" s="106"/>
      <c r="I73" s="76"/>
      <c r="J73" s="107"/>
      <c r="K73" s="77"/>
      <c r="L73" s="108"/>
      <c r="M73" s="76"/>
      <c r="N73" s="107"/>
      <c r="O73" s="76"/>
      <c r="P73" s="106"/>
      <c r="Q73" s="76"/>
      <c r="R73" s="107"/>
      <c r="S73" s="85"/>
      <c r="T73" s="106"/>
      <c r="U73" s="76"/>
      <c r="V73" s="107"/>
      <c r="W73" s="77"/>
      <c r="X73" s="106"/>
      <c r="Y73" s="76"/>
      <c r="Z73" s="107"/>
      <c r="AA73" s="77"/>
      <c r="AB73" s="108"/>
      <c r="AC73" s="76"/>
      <c r="AD73" s="107"/>
      <c r="AE73" s="76"/>
      <c r="AF73" s="106"/>
      <c r="AG73" s="76"/>
      <c r="AH73" s="107"/>
      <c r="AI73" s="85"/>
      <c r="AJ73" s="106"/>
      <c r="AK73" s="76"/>
      <c r="AL73" s="107"/>
      <c r="AM73" s="77"/>
      <c r="AN73" s="275"/>
      <c r="AO73" s="57"/>
      <c r="AP73" s="58"/>
      <c r="AQ73" s="279"/>
      <c r="AR73" s="279"/>
      <c r="AS73" s="333"/>
      <c r="AT73" s="437"/>
      <c r="AU73" s="434"/>
      <c r="AV73" s="124">
        <v>250042099101</v>
      </c>
      <c r="AW73" s="126" t="str">
        <f t="shared" si="6"/>
        <v>原子力・放射線と環境</v>
      </c>
      <c r="AX73" s="135"/>
      <c r="AY73" s="136"/>
    </row>
    <row r="74" spans="1:51" s="278" customFormat="1" ht="17.25" customHeight="1" x14ac:dyDescent="0.15">
      <c r="A74" s="473"/>
      <c r="B74" s="477"/>
      <c r="C74" s="478"/>
      <c r="D74" s="167" t="s">
        <v>5</v>
      </c>
      <c r="E74" s="167" t="s">
        <v>15</v>
      </c>
      <c r="F74" s="168" t="s">
        <v>34</v>
      </c>
      <c r="G74" s="167">
        <v>2</v>
      </c>
      <c r="H74" s="106"/>
      <c r="I74" s="76"/>
      <c r="J74" s="107"/>
      <c r="K74" s="77"/>
      <c r="L74" s="108"/>
      <c r="M74" s="76"/>
      <c r="N74" s="107"/>
      <c r="O74" s="76"/>
      <c r="P74" s="106"/>
      <c r="Q74" s="76"/>
      <c r="R74" s="110"/>
      <c r="S74" s="85"/>
      <c r="T74" s="106"/>
      <c r="U74" s="76"/>
      <c r="V74" s="107"/>
      <c r="W74" s="77"/>
      <c r="X74" s="106"/>
      <c r="Y74" s="76"/>
      <c r="Z74" s="107"/>
      <c r="AA74" s="77"/>
      <c r="AB74" s="108"/>
      <c r="AC74" s="76"/>
      <c r="AD74" s="107"/>
      <c r="AE74" s="76"/>
      <c r="AF74" s="106"/>
      <c r="AG74" s="76"/>
      <c r="AH74" s="110"/>
      <c r="AI74" s="85"/>
      <c r="AJ74" s="106"/>
      <c r="AK74" s="76"/>
      <c r="AL74" s="107"/>
      <c r="AM74" s="77"/>
      <c r="AN74" s="275"/>
      <c r="AO74" s="57"/>
      <c r="AP74" s="58"/>
      <c r="AR74" s="279"/>
      <c r="AS74" s="333"/>
      <c r="AT74" s="437"/>
      <c r="AU74" s="434"/>
      <c r="AV74" s="124">
        <v>250299200001</v>
      </c>
      <c r="AW74" s="126" t="str">
        <f t="shared" si="6"/>
        <v>生　産　工　学　論</v>
      </c>
      <c r="AX74" s="135"/>
      <c r="AY74" s="136"/>
    </row>
    <row r="75" spans="1:51" s="278" customFormat="1" ht="17.25" customHeight="1" x14ac:dyDescent="0.15">
      <c r="A75" s="473"/>
      <c r="B75" s="477"/>
      <c r="C75" s="478"/>
      <c r="D75" s="167" t="s">
        <v>5</v>
      </c>
      <c r="E75" s="167" t="s">
        <v>15</v>
      </c>
      <c r="F75" s="168" t="s">
        <v>35</v>
      </c>
      <c r="G75" s="167">
        <v>2</v>
      </c>
      <c r="H75" s="106"/>
      <c r="I75" s="76"/>
      <c r="J75" s="107"/>
      <c r="K75" s="77"/>
      <c r="L75" s="108"/>
      <c r="M75" s="76"/>
      <c r="N75" s="107"/>
      <c r="O75" s="76"/>
      <c r="P75" s="111"/>
      <c r="Q75" s="76"/>
      <c r="R75" s="107"/>
      <c r="S75" s="85"/>
      <c r="T75" s="106"/>
      <c r="U75" s="76"/>
      <c r="V75" s="107"/>
      <c r="W75" s="77"/>
      <c r="X75" s="106"/>
      <c r="Y75" s="76"/>
      <c r="Z75" s="107"/>
      <c r="AA75" s="77"/>
      <c r="AB75" s="108"/>
      <c r="AC75" s="76"/>
      <c r="AD75" s="107"/>
      <c r="AE75" s="76"/>
      <c r="AF75" s="111"/>
      <c r="AG75" s="76"/>
      <c r="AH75" s="107"/>
      <c r="AI75" s="85"/>
      <c r="AJ75" s="106"/>
      <c r="AK75" s="76"/>
      <c r="AL75" s="107"/>
      <c r="AM75" s="77"/>
      <c r="AN75" s="275"/>
      <c r="AO75" s="57"/>
      <c r="AP75" s="58"/>
      <c r="AS75" s="333"/>
      <c r="AT75" s="437"/>
      <c r="AU75" s="434"/>
      <c r="AV75" s="124">
        <v>250228100002</v>
      </c>
      <c r="AW75" s="126" t="str">
        <f t="shared" si="6"/>
        <v>エレクトロニクス論</v>
      </c>
      <c r="AX75" s="135"/>
      <c r="AY75" s="136"/>
    </row>
    <row r="76" spans="1:51" s="278" customFormat="1" ht="17.25" customHeight="1" x14ac:dyDescent="0.15">
      <c r="A76" s="473"/>
      <c r="B76" s="477"/>
      <c r="C76" s="478"/>
      <c r="D76" s="167" t="s">
        <v>5</v>
      </c>
      <c r="E76" s="167" t="s">
        <v>15</v>
      </c>
      <c r="F76" s="168" t="s">
        <v>36</v>
      </c>
      <c r="G76" s="167">
        <v>2</v>
      </c>
      <c r="H76" s="106"/>
      <c r="I76" s="76"/>
      <c r="J76" s="107"/>
      <c r="K76" s="77"/>
      <c r="L76" s="108"/>
      <c r="M76" s="76"/>
      <c r="N76" s="107"/>
      <c r="O76" s="76"/>
      <c r="P76" s="106"/>
      <c r="Q76" s="76"/>
      <c r="R76" s="107"/>
      <c r="S76" s="85"/>
      <c r="T76" s="106"/>
      <c r="U76" s="76"/>
      <c r="V76" s="107"/>
      <c r="W76" s="77"/>
      <c r="X76" s="106"/>
      <c r="Y76" s="76"/>
      <c r="Z76" s="107"/>
      <c r="AA76" s="77"/>
      <c r="AB76" s="108"/>
      <c r="AC76" s="76"/>
      <c r="AD76" s="107"/>
      <c r="AE76" s="76"/>
      <c r="AF76" s="106"/>
      <c r="AG76" s="76"/>
      <c r="AH76" s="107"/>
      <c r="AI76" s="85"/>
      <c r="AJ76" s="106"/>
      <c r="AK76" s="76"/>
      <c r="AL76" s="107"/>
      <c r="AM76" s="77"/>
      <c r="AN76" s="275"/>
      <c r="AO76" s="57"/>
      <c r="AP76" s="58"/>
      <c r="AQ76" s="279"/>
      <c r="AS76" s="333"/>
      <c r="AT76" s="437"/>
      <c r="AU76" s="434"/>
      <c r="AV76" s="124">
        <v>250228100005</v>
      </c>
      <c r="AW76" s="126" t="str">
        <f t="shared" si="6"/>
        <v>材　料　科　学　論</v>
      </c>
      <c r="AX76" s="135"/>
      <c r="AY76" s="136"/>
    </row>
    <row r="77" spans="1:51" s="278" customFormat="1" ht="17.25" customHeight="1" x14ac:dyDescent="0.15">
      <c r="A77" s="473"/>
      <c r="B77" s="477"/>
      <c r="C77" s="478"/>
      <c r="D77" s="167" t="s">
        <v>5</v>
      </c>
      <c r="E77" s="167" t="s">
        <v>15</v>
      </c>
      <c r="F77" s="168" t="s">
        <v>37</v>
      </c>
      <c r="G77" s="167">
        <v>2</v>
      </c>
      <c r="H77" s="106"/>
      <c r="I77" s="76"/>
      <c r="J77" s="107"/>
      <c r="K77" s="77"/>
      <c r="L77" s="108"/>
      <c r="M77" s="76"/>
      <c r="N77" s="107"/>
      <c r="O77" s="76"/>
      <c r="P77" s="106"/>
      <c r="Q77" s="76"/>
      <c r="R77" s="107"/>
      <c r="S77" s="85"/>
      <c r="T77" s="106"/>
      <c r="U77" s="76"/>
      <c r="V77" s="107"/>
      <c r="W77" s="77"/>
      <c r="X77" s="106"/>
      <c r="Y77" s="76"/>
      <c r="Z77" s="107"/>
      <c r="AA77" s="77"/>
      <c r="AB77" s="108"/>
      <c r="AC77" s="76"/>
      <c r="AD77" s="107"/>
      <c r="AE77" s="76"/>
      <c r="AF77" s="106"/>
      <c r="AG77" s="76"/>
      <c r="AH77" s="107"/>
      <c r="AI77" s="85"/>
      <c r="AJ77" s="106"/>
      <c r="AK77" s="76"/>
      <c r="AL77" s="107"/>
      <c r="AM77" s="77"/>
      <c r="AN77" s="275"/>
      <c r="AO77" s="57"/>
      <c r="AP77" s="58"/>
      <c r="AQ77" s="279"/>
      <c r="AR77" s="279"/>
      <c r="AS77" s="339"/>
      <c r="AT77" s="437"/>
      <c r="AU77" s="434"/>
      <c r="AV77" s="124">
        <v>250228100006</v>
      </c>
      <c r="AW77" s="126" t="str">
        <f t="shared" si="6"/>
        <v>科　学　技　術　論</v>
      </c>
      <c r="AX77" s="135"/>
      <c r="AY77" s="136"/>
    </row>
    <row r="78" spans="1:51" s="278" customFormat="1" ht="17.25" customHeight="1" x14ac:dyDescent="0.15">
      <c r="A78" s="473"/>
      <c r="B78" s="477"/>
      <c r="C78" s="478"/>
      <c r="D78" s="167" t="s">
        <v>5</v>
      </c>
      <c r="E78" s="167" t="s">
        <v>15</v>
      </c>
      <c r="F78" s="168" t="s">
        <v>38</v>
      </c>
      <c r="G78" s="167">
        <v>2</v>
      </c>
      <c r="H78" s="106"/>
      <c r="I78" s="76"/>
      <c r="J78" s="107"/>
      <c r="K78" s="77"/>
      <c r="L78" s="108"/>
      <c r="M78" s="76"/>
      <c r="N78" s="107"/>
      <c r="O78" s="76"/>
      <c r="P78" s="111"/>
      <c r="Q78" s="76"/>
      <c r="R78" s="107"/>
      <c r="S78" s="85"/>
      <c r="T78" s="106"/>
      <c r="U78" s="76"/>
      <c r="V78" s="107"/>
      <c r="W78" s="77"/>
      <c r="X78" s="106"/>
      <c r="Y78" s="76"/>
      <c r="Z78" s="107"/>
      <c r="AA78" s="77"/>
      <c r="AB78" s="108"/>
      <c r="AC78" s="76"/>
      <c r="AD78" s="107"/>
      <c r="AE78" s="76"/>
      <c r="AF78" s="111"/>
      <c r="AG78" s="76"/>
      <c r="AH78" s="107"/>
      <c r="AI78" s="85"/>
      <c r="AJ78" s="106"/>
      <c r="AK78" s="76"/>
      <c r="AL78" s="107"/>
      <c r="AM78" s="77"/>
      <c r="AN78" s="275"/>
      <c r="AO78" s="57"/>
      <c r="AP78" s="58"/>
      <c r="AR78" s="284"/>
      <c r="AS78" s="282"/>
      <c r="AT78" s="437"/>
      <c r="AU78" s="434"/>
      <c r="AV78" s="124">
        <v>250228100004</v>
      </c>
      <c r="AW78" s="126" t="str">
        <f t="shared" si="6"/>
        <v>環境工学論</v>
      </c>
      <c r="AX78" s="135"/>
      <c r="AY78" s="136"/>
    </row>
    <row r="79" spans="1:51" s="278" customFormat="1" ht="17.25" customHeight="1" x14ac:dyDescent="0.15">
      <c r="A79" s="473"/>
      <c r="B79" s="477"/>
      <c r="C79" s="478"/>
      <c r="D79" s="167" t="s">
        <v>5</v>
      </c>
      <c r="E79" s="167" t="s">
        <v>15</v>
      </c>
      <c r="F79" s="168" t="s">
        <v>39</v>
      </c>
      <c r="G79" s="167">
        <v>2</v>
      </c>
      <c r="H79" s="106"/>
      <c r="I79" s="76"/>
      <c r="J79" s="107"/>
      <c r="K79" s="77"/>
      <c r="L79" s="108"/>
      <c r="M79" s="76"/>
      <c r="N79" s="107"/>
      <c r="O79" s="76"/>
      <c r="P79" s="106"/>
      <c r="Q79" s="76"/>
      <c r="R79" s="107"/>
      <c r="S79" s="85"/>
      <c r="T79" s="106"/>
      <c r="U79" s="76"/>
      <c r="V79" s="107"/>
      <c r="W79" s="77"/>
      <c r="X79" s="106"/>
      <c r="Y79" s="76"/>
      <c r="Z79" s="107"/>
      <c r="AA79" s="77"/>
      <c r="AB79" s="108"/>
      <c r="AC79" s="76"/>
      <c r="AD79" s="107"/>
      <c r="AE79" s="76"/>
      <c r="AF79" s="106"/>
      <c r="AG79" s="76"/>
      <c r="AH79" s="107"/>
      <c r="AI79" s="85"/>
      <c r="AJ79" s="106"/>
      <c r="AK79" s="76"/>
      <c r="AL79" s="107"/>
      <c r="AM79" s="77"/>
      <c r="AN79" s="275"/>
      <c r="AO79" s="57"/>
      <c r="AP79" s="58"/>
      <c r="AS79" s="339"/>
      <c r="AT79" s="437"/>
      <c r="AU79" s="434"/>
      <c r="AV79" s="124">
        <v>250228100003</v>
      </c>
      <c r="AW79" s="126" t="str">
        <f t="shared" si="6"/>
        <v>エネルギー工学論</v>
      </c>
      <c r="AX79" s="135"/>
      <c r="AY79" s="136"/>
    </row>
    <row r="80" spans="1:51" s="278" customFormat="1" ht="17.25" customHeight="1" x14ac:dyDescent="0.15">
      <c r="A80" s="473"/>
      <c r="B80" s="477"/>
      <c r="C80" s="478"/>
      <c r="D80" s="201"/>
      <c r="E80" s="201" t="s">
        <v>15</v>
      </c>
      <c r="F80" s="202" t="s">
        <v>40</v>
      </c>
      <c r="G80" s="195">
        <v>1</v>
      </c>
      <c r="H80" s="106"/>
      <c r="I80" s="76"/>
      <c r="J80" s="107"/>
      <c r="K80" s="77"/>
      <c r="L80" s="108"/>
      <c r="M80" s="76"/>
      <c r="N80" s="107"/>
      <c r="O80" s="76"/>
      <c r="P80" s="106"/>
      <c r="Q80" s="76"/>
      <c r="R80" s="107"/>
      <c r="S80" s="85"/>
      <c r="T80" s="106"/>
      <c r="U80" s="76"/>
      <c r="V80" s="107"/>
      <c r="W80" s="77"/>
      <c r="X80" s="106"/>
      <c r="Y80" s="76"/>
      <c r="Z80" s="107"/>
      <c r="AA80" s="77"/>
      <c r="AB80" s="108"/>
      <c r="AC80" s="76"/>
      <c r="AD80" s="107"/>
      <c r="AE80" s="76"/>
      <c r="AF80" s="106"/>
      <c r="AG80" s="76"/>
      <c r="AH80" s="107"/>
      <c r="AI80" s="85"/>
      <c r="AJ80" s="106"/>
      <c r="AK80" s="76"/>
      <c r="AL80" s="107"/>
      <c r="AM80" s="77"/>
      <c r="AN80" s="275"/>
      <c r="AO80" s="57"/>
      <c r="AP80" s="58"/>
      <c r="AQ80" s="279"/>
      <c r="AR80" s="284"/>
      <c r="AS80" s="282"/>
      <c r="AT80" s="437"/>
      <c r="AU80" s="434"/>
      <c r="AV80" s="124">
        <v>259752613401</v>
      </c>
      <c r="AW80" s="126" t="str">
        <f t="shared" si="6"/>
        <v>工場見学</v>
      </c>
      <c r="AX80" s="135"/>
      <c r="AY80" s="136"/>
    </row>
    <row r="81" spans="1:51" s="278" customFormat="1" ht="17.25" customHeight="1" thickBot="1" x14ac:dyDescent="0.2">
      <c r="A81" s="474"/>
      <c r="B81" s="479"/>
      <c r="C81" s="480"/>
      <c r="D81" s="167"/>
      <c r="E81" s="167" t="s">
        <v>15</v>
      </c>
      <c r="F81" s="168" t="s">
        <v>41</v>
      </c>
      <c r="G81" s="167">
        <v>1</v>
      </c>
      <c r="H81" s="100"/>
      <c r="I81" s="101"/>
      <c r="J81" s="102"/>
      <c r="K81" s="103"/>
      <c r="L81" s="104"/>
      <c r="M81" s="101"/>
      <c r="N81" s="102"/>
      <c r="O81" s="101"/>
      <c r="P81" s="100"/>
      <c r="Q81" s="101"/>
      <c r="R81" s="102"/>
      <c r="S81" s="105"/>
      <c r="T81" s="112"/>
      <c r="U81" s="113"/>
      <c r="V81" s="109"/>
      <c r="W81" s="114"/>
      <c r="X81" s="100"/>
      <c r="Y81" s="101"/>
      <c r="Z81" s="102"/>
      <c r="AA81" s="103"/>
      <c r="AB81" s="104"/>
      <c r="AC81" s="101"/>
      <c r="AD81" s="102"/>
      <c r="AE81" s="101"/>
      <c r="AF81" s="100"/>
      <c r="AG81" s="101"/>
      <c r="AH81" s="102"/>
      <c r="AI81" s="105"/>
      <c r="AJ81" s="112"/>
      <c r="AK81" s="113"/>
      <c r="AL81" s="109"/>
      <c r="AM81" s="114"/>
      <c r="AN81" s="276"/>
      <c r="AO81" s="59"/>
      <c r="AP81" s="60"/>
      <c r="AR81" s="284"/>
      <c r="AS81" s="339"/>
      <c r="AT81" s="437"/>
      <c r="AU81" s="434"/>
      <c r="AV81" s="125">
        <v>250223010041</v>
      </c>
      <c r="AW81" s="129" t="str">
        <f t="shared" si="6"/>
        <v>インターンシップ</v>
      </c>
      <c r="AX81" s="137"/>
      <c r="AY81" s="138"/>
    </row>
    <row r="82" spans="1:51" ht="17.25" customHeight="1" thickBot="1" x14ac:dyDescent="0.2">
      <c r="A82" s="416" t="s">
        <v>45</v>
      </c>
      <c r="B82" s="417"/>
      <c r="C82" s="417"/>
      <c r="D82" s="417"/>
      <c r="E82" s="417"/>
      <c r="F82" s="417"/>
      <c r="G82" s="417"/>
      <c r="H82" s="78"/>
      <c r="I82" s="269">
        <f>SUM(I69:I81)</f>
        <v>0</v>
      </c>
      <c r="J82" s="79"/>
      <c r="K82" s="269">
        <f>SUM(K69:K81)</f>
        <v>0</v>
      </c>
      <c r="L82" s="78"/>
      <c r="M82" s="269">
        <f>SUM(M69:M81)</f>
        <v>0</v>
      </c>
      <c r="N82" s="79"/>
      <c r="O82" s="269">
        <f>SUM(O69:O81)</f>
        <v>0</v>
      </c>
      <c r="P82" s="78"/>
      <c r="Q82" s="269">
        <f>SUM(Q69:Q81)</f>
        <v>0</v>
      </c>
      <c r="R82" s="79"/>
      <c r="S82" s="269">
        <f>SUM(S69:S81)</f>
        <v>0</v>
      </c>
      <c r="T82" s="78"/>
      <c r="U82" s="269">
        <f>SUM(U69:U81)</f>
        <v>0</v>
      </c>
      <c r="V82" s="79"/>
      <c r="W82" s="269">
        <f>SUM(W69:W81)</f>
        <v>0</v>
      </c>
      <c r="X82" s="78"/>
      <c r="Y82" s="269">
        <f>SUM(Y69:Y81)</f>
        <v>0</v>
      </c>
      <c r="Z82" s="79"/>
      <c r="AA82" s="269">
        <f>SUM(AA69:AA81)</f>
        <v>0</v>
      </c>
      <c r="AB82" s="78"/>
      <c r="AC82" s="269">
        <f>SUM(AC69:AC81)</f>
        <v>0</v>
      </c>
      <c r="AD82" s="79"/>
      <c r="AE82" s="269">
        <f>SUM(AE69:AE81)</f>
        <v>0</v>
      </c>
      <c r="AF82" s="78"/>
      <c r="AG82" s="269">
        <f>SUM(AG69:AG81)</f>
        <v>0</v>
      </c>
      <c r="AH82" s="79"/>
      <c r="AI82" s="269">
        <f>SUM(AI69:AI81)</f>
        <v>0</v>
      </c>
      <c r="AJ82" s="78"/>
      <c r="AK82" s="269">
        <f>SUM(AK69:AK81)</f>
        <v>0</v>
      </c>
      <c r="AL82" s="79"/>
      <c r="AM82" s="270">
        <f>SUM(AM69:AM81)</f>
        <v>0</v>
      </c>
      <c r="AN82" s="285">
        <f>SUM(H82,J82,L82,N82,P82,R82,T82,V82,X82,Z82,AB82,AD82,AF82,AH82,AJ82,AL82)</f>
        <v>0</v>
      </c>
      <c r="AO82" s="20">
        <v>4</v>
      </c>
      <c r="AP82" s="246">
        <f>SUM(I82,K82,M82,O82,Q82,S82,U82,W82,Y82,AA82,AC82,AE82,AG82,AI82,AK82,AM82)</f>
        <v>0</v>
      </c>
      <c r="AR82" s="284"/>
      <c r="AS82" s="339"/>
      <c r="AT82" s="9"/>
      <c r="AU82" s="9"/>
      <c r="AW82" s="21"/>
    </row>
    <row r="83" spans="1:51" s="17" customFormat="1" ht="17.25" customHeight="1" x14ac:dyDescent="0.15">
      <c r="A83" s="16"/>
      <c r="B83" s="16"/>
      <c r="C83" s="147"/>
      <c r="D83" s="5"/>
      <c r="E83" s="5"/>
      <c r="F83" s="1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"/>
      <c r="AR83" s="284"/>
      <c r="AS83" s="338"/>
      <c r="AT83" s="123"/>
      <c r="AU83" s="123"/>
      <c r="AV83" s="121"/>
      <c r="AW83" s="21"/>
      <c r="AX83" s="132"/>
      <c r="AY83" s="132"/>
    </row>
    <row r="84" spans="1:51" s="17" customFormat="1" ht="17.25" customHeight="1" thickBot="1" x14ac:dyDescent="0.2">
      <c r="A84" s="16"/>
      <c r="B84" s="16"/>
      <c r="C84" s="147"/>
      <c r="D84" s="5"/>
      <c r="E84" s="5"/>
      <c r="F84" s="1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"/>
      <c r="AR84" s="278"/>
      <c r="AS84" s="282"/>
      <c r="AT84" s="123"/>
      <c r="AU84" s="123"/>
      <c r="AV84" s="121"/>
      <c r="AW84" s="21"/>
      <c r="AX84" s="132"/>
      <c r="AY84" s="132"/>
    </row>
    <row r="85" spans="1:51" ht="17.25" customHeight="1" thickBot="1" x14ac:dyDescent="0.2">
      <c r="A85" s="416" t="s">
        <v>223</v>
      </c>
      <c r="B85" s="417"/>
      <c r="C85" s="417"/>
      <c r="D85" s="417"/>
      <c r="E85" s="417"/>
      <c r="F85" s="417"/>
      <c r="G85" s="417"/>
      <c r="H85" s="343">
        <f>SUM(H13,H34,H67,H82)</f>
        <v>0</v>
      </c>
      <c r="I85" s="343">
        <f t="shared" ref="I85:AM85" si="7">SUM(I13,I34,I67,I82)</f>
        <v>0</v>
      </c>
      <c r="J85" s="343">
        <f t="shared" si="7"/>
        <v>0</v>
      </c>
      <c r="K85" s="343">
        <f t="shared" si="7"/>
        <v>0</v>
      </c>
      <c r="L85" s="343">
        <f t="shared" si="7"/>
        <v>0</v>
      </c>
      <c r="M85" s="343">
        <f t="shared" si="7"/>
        <v>0</v>
      </c>
      <c r="N85" s="343">
        <f t="shared" si="7"/>
        <v>0</v>
      </c>
      <c r="O85" s="343">
        <f t="shared" si="7"/>
        <v>0</v>
      </c>
      <c r="P85" s="343">
        <f t="shared" si="7"/>
        <v>0</v>
      </c>
      <c r="Q85" s="343">
        <f t="shared" si="7"/>
        <v>0</v>
      </c>
      <c r="R85" s="343">
        <f t="shared" si="7"/>
        <v>0</v>
      </c>
      <c r="S85" s="343">
        <f t="shared" si="7"/>
        <v>0</v>
      </c>
      <c r="T85" s="343">
        <f t="shared" si="7"/>
        <v>0</v>
      </c>
      <c r="U85" s="343">
        <f t="shared" si="7"/>
        <v>0</v>
      </c>
      <c r="V85" s="343">
        <f t="shared" si="7"/>
        <v>0</v>
      </c>
      <c r="W85" s="343">
        <f t="shared" si="7"/>
        <v>0</v>
      </c>
      <c r="X85" s="68">
        <f t="shared" si="7"/>
        <v>0</v>
      </c>
      <c r="Y85" s="328">
        <f t="shared" si="7"/>
        <v>0</v>
      </c>
      <c r="Z85" s="68">
        <f t="shared" si="7"/>
        <v>0</v>
      </c>
      <c r="AA85" s="328">
        <f t="shared" si="7"/>
        <v>0</v>
      </c>
      <c r="AB85" s="68">
        <f t="shared" si="7"/>
        <v>0</v>
      </c>
      <c r="AC85" s="328">
        <f t="shared" si="7"/>
        <v>0</v>
      </c>
      <c r="AD85" s="68">
        <f t="shared" si="7"/>
        <v>0</v>
      </c>
      <c r="AE85" s="328">
        <f t="shared" si="7"/>
        <v>0</v>
      </c>
      <c r="AF85" s="68">
        <f t="shared" si="7"/>
        <v>0</v>
      </c>
      <c r="AG85" s="328">
        <f t="shared" si="7"/>
        <v>0</v>
      </c>
      <c r="AH85" s="68">
        <f t="shared" si="7"/>
        <v>0</v>
      </c>
      <c r="AI85" s="328">
        <f t="shared" si="7"/>
        <v>0</v>
      </c>
      <c r="AJ85" s="68">
        <f t="shared" si="7"/>
        <v>0</v>
      </c>
      <c r="AK85" s="328">
        <f t="shared" si="7"/>
        <v>0</v>
      </c>
      <c r="AL85" s="68">
        <f t="shared" si="7"/>
        <v>0</v>
      </c>
      <c r="AM85" s="328">
        <f t="shared" si="7"/>
        <v>0</v>
      </c>
      <c r="AN85" s="285">
        <f>SUM(H85,J85,L85,N85,P85,R85,T85,V85,X85,Z85,AB85,AD85,AF85,AH85,AJ85,AL85)</f>
        <v>0</v>
      </c>
      <c r="AO85" s="20">
        <v>93</v>
      </c>
      <c r="AP85" s="246">
        <f>SUM(I85,K85,M85,O85,Q85,S85,U85,W85,Y85,AA85,AC85,AE85,AG85,AI85,AK85,AM85)</f>
        <v>0</v>
      </c>
      <c r="AS85" s="282"/>
      <c r="AT85" s="9"/>
      <c r="AU85" s="9"/>
    </row>
    <row r="86" spans="1:51" ht="17.25" customHeight="1" thickBot="1" x14ac:dyDescent="0.2">
      <c r="A86" s="416" t="s">
        <v>224</v>
      </c>
      <c r="B86" s="417"/>
      <c r="C86" s="417"/>
      <c r="D86" s="417"/>
      <c r="E86" s="417"/>
      <c r="F86" s="417"/>
      <c r="G86" s="417"/>
      <c r="H86" s="343">
        <f>'単位修得状況確認表（共通教育科目，外国人留学生）'!H25+H85</f>
        <v>0</v>
      </c>
      <c r="I86" s="344">
        <f>'単位修得状況確認表（共通教育科目，外国人留学生）'!I25+I85</f>
        <v>0</v>
      </c>
      <c r="J86" s="344">
        <f>'単位修得状況確認表（共通教育科目，外国人留学生）'!J25+J85</f>
        <v>0</v>
      </c>
      <c r="K86" s="345">
        <f>'単位修得状況確認表（共通教育科目，外国人留学生）'!K25+K85</f>
        <v>0</v>
      </c>
      <c r="L86" s="343">
        <f>'単位修得状況確認表（共通教育科目，外国人留学生）'!L25+L85</f>
        <v>0</v>
      </c>
      <c r="M86" s="344">
        <f>'単位修得状況確認表（共通教育科目，外国人留学生）'!M25+M85</f>
        <v>0</v>
      </c>
      <c r="N86" s="344">
        <f>'単位修得状況確認表（共通教育科目，外国人留学生）'!N25+N85</f>
        <v>0</v>
      </c>
      <c r="O86" s="346">
        <f>'単位修得状況確認表（共通教育科目，外国人留学生）'!O25+O85</f>
        <v>0</v>
      </c>
      <c r="P86" s="347">
        <f>'単位修得状況確認表（共通教育科目，外国人留学生）'!P25+P85</f>
        <v>0</v>
      </c>
      <c r="Q86" s="344">
        <f>'単位修得状況確認表（共通教育科目，外国人留学生）'!Q25+Q85</f>
        <v>0</v>
      </c>
      <c r="R86" s="344">
        <f>'単位修得状況確認表（共通教育科目，外国人留学生）'!R25+R85</f>
        <v>0</v>
      </c>
      <c r="S86" s="345">
        <f>'単位修得状況確認表（共通教育科目，外国人留学生）'!S25+S85</f>
        <v>0</v>
      </c>
      <c r="T86" s="343">
        <f>'単位修得状況確認表（共通教育科目，外国人留学生）'!T25+T85</f>
        <v>0</v>
      </c>
      <c r="U86" s="344">
        <f>'単位修得状況確認表（共通教育科目，外国人留学生）'!U25+U85</f>
        <v>0</v>
      </c>
      <c r="V86" s="344">
        <f>'単位修得状況確認表（共通教育科目，外国人留学生）'!V25+V85</f>
        <v>0</v>
      </c>
      <c r="W86" s="346">
        <f>'単位修得状況確認表（共通教育科目，外国人留学生）'!W25+W85</f>
        <v>0</v>
      </c>
      <c r="X86" s="68">
        <f>'単位修得状況確認表（共通教育科目，外国人留学生）'!X25+X85</f>
        <v>0</v>
      </c>
      <c r="Y86" s="45">
        <f>'単位修得状況確認表（共通教育科目，外国人留学生）'!Y25+Y85</f>
        <v>0</v>
      </c>
      <c r="Z86" s="67">
        <f>'単位修得状況確認表（共通教育科目，外国人留学生）'!Z25+Z85</f>
        <v>0</v>
      </c>
      <c r="AA86" s="52">
        <f>'単位修得状況確認表（共通教育科目，外国人留学生）'!AA25+AA85</f>
        <v>0</v>
      </c>
      <c r="AB86" s="68">
        <f>'単位修得状況確認表（共通教育科目，外国人留学生）'!AB25+AB85</f>
        <v>0</v>
      </c>
      <c r="AC86" s="45">
        <f>'単位修得状況確認表（共通教育科目，外国人留学生）'!AC25+AC85</f>
        <v>0</v>
      </c>
      <c r="AD86" s="67">
        <f>'単位修得状況確認表（共通教育科目，外国人留学生）'!AD25+AD85</f>
        <v>0</v>
      </c>
      <c r="AE86" s="23">
        <f>'単位修得状況確認表（共通教育科目，外国人留学生）'!AE25+AE85</f>
        <v>0</v>
      </c>
      <c r="AF86" s="69">
        <f>'単位修得状況確認表（共通教育科目，外国人留学生）'!AF25+AF85</f>
        <v>0</v>
      </c>
      <c r="AG86" s="45">
        <f>'単位修得状況確認表（共通教育科目，外国人留学生）'!AG25+AG85</f>
        <v>0</v>
      </c>
      <c r="AH86" s="67">
        <f>'単位修得状況確認表（共通教育科目，外国人留学生）'!AH25+AH85</f>
        <v>0</v>
      </c>
      <c r="AI86" s="52">
        <f>'単位修得状況確認表（共通教育科目，外国人留学生）'!AI25+AI85</f>
        <v>0</v>
      </c>
      <c r="AJ86" s="68">
        <f>'単位修得状況確認表（共通教育科目，外国人留学生）'!AJ25+AJ85</f>
        <v>0</v>
      </c>
      <c r="AK86" s="45">
        <f>'単位修得状況確認表（共通教育科目，外国人留学生）'!AK25+AK85</f>
        <v>0</v>
      </c>
      <c r="AL86" s="67">
        <f>'単位修得状況確認表（共通教育科目，外国人留学生）'!AL25+AL85</f>
        <v>0</v>
      </c>
      <c r="AM86" s="23">
        <f>'単位修得状況確認表（共通教育科目，外国人留学生）'!AM25+AM85</f>
        <v>0</v>
      </c>
      <c r="AN86" s="285">
        <f>SUM(H86,J86,L86,N86,P86,R86,T86,V86,X86,Z86,AB86,AD86,AF86,AH86,AJ86,AL86)</f>
        <v>0</v>
      </c>
      <c r="AO86" s="20">
        <v>126</v>
      </c>
      <c r="AP86" s="246">
        <f>SUM(I86,K86,M86,O86,Q86,S86,U86,W86,Y86,AA86,AC86,AE86,AG86,AI86,AK86,AM86)</f>
        <v>0</v>
      </c>
      <c r="AS86" s="282"/>
      <c r="AT86" s="9"/>
      <c r="AU86" s="9"/>
    </row>
    <row r="87" spans="1:51" s="17" customFormat="1" ht="17.25" customHeight="1" thickBot="1" x14ac:dyDescent="0.2">
      <c r="A87" s="213" t="s">
        <v>162</v>
      </c>
      <c r="B87" s="418" t="s">
        <v>163</v>
      </c>
      <c r="C87" s="418"/>
      <c r="D87" s="418"/>
      <c r="E87" s="418"/>
      <c r="F87" s="418"/>
      <c r="G87" s="418"/>
      <c r="H87" s="418"/>
      <c r="I87" s="418"/>
      <c r="J87" s="418"/>
      <c r="K87" s="41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481" t="s">
        <v>55</v>
      </c>
      <c r="AO87" s="482"/>
      <c r="AP87" s="277" t="str">
        <f>IF(AN86-AN89&gt;0,AP86/(AN86-AN89-'単位修得状況確認表（共通教育科目，外国人留学生）'!AN28+AN90+'単位修得状況確認表（共通教育科目，外国人留学生）'!AN29-AN91-'単位修得状況確認表（共通教育科目，外国人留学生）'!AN30),"")</f>
        <v/>
      </c>
      <c r="AQ87" s="9"/>
      <c r="AR87" s="278"/>
      <c r="AS87" s="282"/>
      <c r="AT87" s="123"/>
      <c r="AU87" s="123"/>
      <c r="AV87" s="121"/>
      <c r="AX87" s="132"/>
      <c r="AY87" s="132"/>
    </row>
    <row r="88" spans="1:51" s="17" customFormat="1" ht="17.25" customHeight="1" thickTop="1" thickBot="1" x14ac:dyDescent="0.2">
      <c r="A88" s="212"/>
      <c r="B88" s="212"/>
      <c r="C88" s="212"/>
      <c r="D88" s="5"/>
      <c r="E88" s="5"/>
      <c r="F88" s="1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211"/>
      <c r="AO88" s="211"/>
      <c r="AP88" s="211"/>
      <c r="AQ88" s="9"/>
      <c r="AR88" s="278"/>
      <c r="AS88" s="282"/>
      <c r="AT88" s="212"/>
      <c r="AU88" s="212"/>
      <c r="AV88" s="121"/>
      <c r="AX88" s="132"/>
      <c r="AY88" s="132"/>
    </row>
    <row r="89" spans="1:51" ht="17.25" customHeight="1" thickBot="1" x14ac:dyDescent="0.2">
      <c r="A89" s="423" t="s">
        <v>229</v>
      </c>
      <c r="B89" s="424"/>
      <c r="C89" s="424"/>
      <c r="D89" s="424"/>
      <c r="E89" s="424"/>
      <c r="F89" s="424"/>
      <c r="G89" s="424"/>
      <c r="H89" s="414"/>
      <c r="I89" s="415"/>
      <c r="J89" s="421"/>
      <c r="K89" s="422"/>
      <c r="L89" s="414"/>
      <c r="M89" s="415"/>
      <c r="N89" s="421"/>
      <c r="O89" s="422"/>
      <c r="P89" s="414"/>
      <c r="Q89" s="415"/>
      <c r="R89" s="421"/>
      <c r="S89" s="422"/>
      <c r="T89" s="414"/>
      <c r="U89" s="415"/>
      <c r="V89" s="421"/>
      <c r="W89" s="422"/>
      <c r="X89" s="414"/>
      <c r="Y89" s="415"/>
      <c r="Z89" s="421"/>
      <c r="AA89" s="422"/>
      <c r="AB89" s="414"/>
      <c r="AC89" s="415"/>
      <c r="AD89" s="421"/>
      <c r="AE89" s="422"/>
      <c r="AF89" s="414"/>
      <c r="AG89" s="415"/>
      <c r="AH89" s="421"/>
      <c r="AI89" s="422"/>
      <c r="AJ89" s="414"/>
      <c r="AK89" s="415"/>
      <c r="AL89" s="421"/>
      <c r="AM89" s="422"/>
      <c r="AN89" s="115">
        <f>SUM(H89:AM89)</f>
        <v>0</v>
      </c>
      <c r="AO89" s="9"/>
      <c r="AP89" s="9"/>
      <c r="AS89" s="282"/>
      <c r="AT89" s="9"/>
      <c r="AU89" s="9"/>
    </row>
    <row r="90" spans="1:51" ht="17.25" customHeight="1" thickBot="1" x14ac:dyDescent="0.2">
      <c r="A90" s="423" t="s">
        <v>230</v>
      </c>
      <c r="B90" s="424"/>
      <c r="C90" s="424"/>
      <c r="D90" s="424"/>
      <c r="E90" s="424"/>
      <c r="F90" s="424"/>
      <c r="G90" s="424"/>
      <c r="H90" s="414"/>
      <c r="I90" s="415"/>
      <c r="J90" s="421"/>
      <c r="K90" s="422"/>
      <c r="L90" s="414"/>
      <c r="M90" s="415"/>
      <c r="N90" s="421"/>
      <c r="O90" s="422"/>
      <c r="P90" s="414"/>
      <c r="Q90" s="415"/>
      <c r="R90" s="421"/>
      <c r="S90" s="422"/>
      <c r="T90" s="414"/>
      <c r="U90" s="415"/>
      <c r="V90" s="421"/>
      <c r="W90" s="422"/>
      <c r="X90" s="414"/>
      <c r="Y90" s="415"/>
      <c r="Z90" s="421"/>
      <c r="AA90" s="422"/>
      <c r="AB90" s="414"/>
      <c r="AC90" s="415"/>
      <c r="AD90" s="421"/>
      <c r="AE90" s="422"/>
      <c r="AF90" s="414"/>
      <c r="AG90" s="415"/>
      <c r="AH90" s="421"/>
      <c r="AI90" s="422"/>
      <c r="AJ90" s="414"/>
      <c r="AK90" s="415"/>
      <c r="AL90" s="421"/>
      <c r="AM90" s="422"/>
      <c r="AN90" s="115">
        <f>SUM(H90:AM90)</f>
        <v>0</v>
      </c>
      <c r="AO90" s="9"/>
      <c r="AP90" s="9"/>
      <c r="AS90" s="282"/>
      <c r="AT90" s="9"/>
      <c r="AU90" s="9"/>
    </row>
    <row r="91" spans="1:51" s="17" customFormat="1" ht="17.25" customHeight="1" thickBot="1" x14ac:dyDescent="0.2">
      <c r="A91" s="423" t="s">
        <v>234</v>
      </c>
      <c r="B91" s="424"/>
      <c r="C91" s="424"/>
      <c r="D91" s="424"/>
      <c r="E91" s="424"/>
      <c r="F91" s="424"/>
      <c r="G91" s="483"/>
      <c r="H91" s="414"/>
      <c r="I91" s="415"/>
      <c r="J91" s="421"/>
      <c r="K91" s="422"/>
      <c r="L91" s="414"/>
      <c r="M91" s="415"/>
      <c r="N91" s="421"/>
      <c r="O91" s="422"/>
      <c r="P91" s="414"/>
      <c r="Q91" s="415"/>
      <c r="R91" s="421"/>
      <c r="S91" s="422"/>
      <c r="T91" s="414"/>
      <c r="U91" s="415"/>
      <c r="V91" s="421"/>
      <c r="W91" s="422"/>
      <c r="X91" s="414"/>
      <c r="Y91" s="415"/>
      <c r="Z91" s="421"/>
      <c r="AA91" s="422"/>
      <c r="AB91" s="414"/>
      <c r="AC91" s="415"/>
      <c r="AD91" s="421"/>
      <c r="AE91" s="422"/>
      <c r="AF91" s="414"/>
      <c r="AG91" s="415"/>
      <c r="AH91" s="421"/>
      <c r="AI91" s="422"/>
      <c r="AJ91" s="414"/>
      <c r="AK91" s="415"/>
      <c r="AL91" s="421"/>
      <c r="AM91" s="422"/>
      <c r="AN91" s="115">
        <f>SUM(H91:AM91)</f>
        <v>0</v>
      </c>
      <c r="AO91" s="5"/>
      <c r="AP91" s="5"/>
      <c r="AQ91" s="9"/>
      <c r="AR91" s="278"/>
      <c r="AS91" s="282"/>
      <c r="AT91" s="123"/>
      <c r="AU91" s="123"/>
      <c r="AV91" s="121"/>
      <c r="AX91" s="132"/>
      <c r="AY91" s="132"/>
    </row>
    <row r="92" spans="1:51" ht="17.2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4"/>
      <c r="AP92" s="14"/>
      <c r="AS92" s="282"/>
      <c r="AT92" s="4"/>
      <c r="AU92" s="4"/>
    </row>
    <row r="93" spans="1:5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4"/>
      <c r="AP93" s="14"/>
      <c r="AT93" s="4"/>
      <c r="AU93" s="4"/>
    </row>
    <row r="94" spans="1:5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4"/>
      <c r="AP94" s="14"/>
      <c r="AT94" s="4"/>
      <c r="AU94" s="4"/>
    </row>
  </sheetData>
  <sheetProtection password="CC61" sheet="1" objects="1" scenarios="1" selectLockedCells="1"/>
  <mergeCells count="103">
    <mergeCell ref="A91:G91"/>
    <mergeCell ref="H91:I91"/>
    <mergeCell ref="J91:K91"/>
    <mergeCell ref="L91:M91"/>
    <mergeCell ref="N91:O91"/>
    <mergeCell ref="P91:Q91"/>
    <mergeCell ref="R91:S91"/>
    <mergeCell ref="T91:U91"/>
    <mergeCell ref="V91:W91"/>
    <mergeCell ref="AN87:AO87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T90:U90"/>
    <mergeCell ref="A89:G89"/>
    <mergeCell ref="T89:U89"/>
    <mergeCell ref="V90:W90"/>
    <mergeCell ref="A90:G90"/>
    <mergeCell ref="H90:I90"/>
    <mergeCell ref="J90:K90"/>
    <mergeCell ref="L90:M90"/>
    <mergeCell ref="N90:O90"/>
    <mergeCell ref="P90:Q90"/>
    <mergeCell ref="V89:W89"/>
    <mergeCell ref="H89:I89"/>
    <mergeCell ref="J89:K89"/>
    <mergeCell ref="L89:M89"/>
    <mergeCell ref="R90:S90"/>
    <mergeCell ref="A3:C6"/>
    <mergeCell ref="A7:A12"/>
    <mergeCell ref="B7:C12"/>
    <mergeCell ref="A13:G13"/>
    <mergeCell ref="B87:K87"/>
    <mergeCell ref="N89:O89"/>
    <mergeCell ref="P89:Q89"/>
    <mergeCell ref="R89:S89"/>
    <mergeCell ref="A34:G34"/>
    <mergeCell ref="A36:A66"/>
    <mergeCell ref="A67:G67"/>
    <mergeCell ref="A82:G82"/>
    <mergeCell ref="A85:G85"/>
    <mergeCell ref="A86:G86"/>
    <mergeCell ref="B36:C66"/>
    <mergeCell ref="A69:A81"/>
    <mergeCell ref="B69:C81"/>
    <mergeCell ref="AJ4:AM4"/>
    <mergeCell ref="AB5:AC5"/>
    <mergeCell ref="AD5:AE5"/>
    <mergeCell ref="AF5:AG5"/>
    <mergeCell ref="AH5:AI5"/>
    <mergeCell ref="AB4:AE4"/>
    <mergeCell ref="AL5:AM5"/>
    <mergeCell ref="X4:AA4"/>
    <mergeCell ref="P5:Q5"/>
    <mergeCell ref="R5:S5"/>
    <mergeCell ref="T5:U5"/>
    <mergeCell ref="V5:W5"/>
    <mergeCell ref="X5:Y5"/>
    <mergeCell ref="AT7:AT33"/>
    <mergeCell ref="AU7:AU33"/>
    <mergeCell ref="AT36:AT66"/>
    <mergeCell ref="AU36:AU66"/>
    <mergeCell ref="AT69:AT81"/>
    <mergeCell ref="AU69:AU81"/>
    <mergeCell ref="A15:A33"/>
    <mergeCell ref="B15:C33"/>
    <mergeCell ref="A2:AP2"/>
    <mergeCell ref="AN3:AN6"/>
    <mergeCell ref="H4:K4"/>
    <mergeCell ref="L4:O4"/>
    <mergeCell ref="P4:S4"/>
    <mergeCell ref="J5:K5"/>
    <mergeCell ref="L5:M5"/>
    <mergeCell ref="N5:O5"/>
    <mergeCell ref="AP3:AP6"/>
    <mergeCell ref="T4:W4"/>
    <mergeCell ref="Z5:AA5"/>
    <mergeCell ref="AO3:AO6"/>
    <mergeCell ref="AJ5:AK5"/>
    <mergeCell ref="H3:AM3"/>
    <mergeCell ref="H5:I5"/>
    <mergeCell ref="AF4:AI4"/>
  </mergeCells>
  <phoneticPr fontId="5"/>
  <dataValidations count="1">
    <dataValidation type="list" allowBlank="1" showInputMessage="1" showErrorMessage="1" sqref="X36:X66 Z7:Z12 AD7:AD12 AL7:AL12 AH7:AH12 AJ7:AJ12 AB7:AB12 AF7:AF12 X7:X12 J7:J12 N7:N12 V7:V12 R7:R12 T7:T12 L7:L12 P7:P12 H7:H12 AH15:AH33 AF15:AF33 Z15:Z33 AD15:AD33 AL15:AL33 R15:R33 AJ15:AJ33 AB15:AB33 P15:P33 X15:X33 J15:J33 N15:N33 V15:V33 H15:H33 L15:L33 T15:T33 P36:P66 V36:V66 T36:T66 R36:R66 N36:N66 L36:L66 J36:J66 H36:H66 AF36:AF66 AL36:AL66 AJ36:AJ66 AH36:AH66 AD36:AD66 AB36:AB66 Z36:Z66 T69:T81 V69:V81 R69:R81 P69:P81 N69:N81 L69:L81 J69:J81 H69:H81 AJ69:AJ81 AL69:AL81 AH69:AH81 AF69:AF81 AD69:AD81 AB69:AB81 Z69:Z81 X69:X81">
      <formula1>$AV$1:$AV$6</formula1>
    </dataValidation>
  </dataValidations>
  <pageMargins left="0.43307086614173229" right="0.47244094488188981" top="0.2" bottom="0.22" header="0" footer="0"/>
  <pageSetup paperSize="9" scale="50" orientation="portrait" horizontalDpi="300" verticalDpi="300" r:id="rId1"/>
  <headerFooter alignWithMargins="0"/>
  <colBreaks count="1" manualBreakCount="1">
    <brk id="45" max="98" man="1"/>
  </col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7</xdr:col>
                <xdr:colOff>19050</xdr:colOff>
                <xdr:row>1</xdr:row>
                <xdr:rowOff>295275</xdr:rowOff>
              </from>
              <to>
                <xdr:col>11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183"/>
  <sheetViews>
    <sheetView view="pageBreakPreview" topLeftCell="A156" zoomScaleNormal="60" zoomScaleSheetLayoutView="100" workbookViewId="0">
      <selection activeCell="H197" sqref="H197"/>
    </sheetView>
  </sheetViews>
  <sheetFormatPr defaultColWidth="9" defaultRowHeight="13.5" x14ac:dyDescent="0.15"/>
  <cols>
    <col min="1" max="1" width="3.75" style="24" customWidth="1"/>
    <col min="2" max="2" width="14.25" style="24" bestFit="1" customWidth="1"/>
    <col min="3" max="8" width="15.125" style="24" customWidth="1"/>
    <col min="9" max="19" width="9" style="24"/>
    <col min="20" max="20" width="3.75" style="24" customWidth="1"/>
    <col min="21" max="16384" width="9" style="24"/>
  </cols>
  <sheetData>
    <row r="2" spans="2:8" ht="14.25" x14ac:dyDescent="0.15">
      <c r="B2" s="25" t="s">
        <v>203</v>
      </c>
    </row>
    <row r="3" spans="2:8" ht="14.25" thickBot="1" x14ac:dyDescent="0.2"/>
    <row r="4" spans="2:8" ht="14.25" thickBot="1" x14ac:dyDescent="0.2">
      <c r="C4" s="484" t="s">
        <v>226</v>
      </c>
      <c r="D4" s="485"/>
      <c r="E4" s="484" t="s">
        <v>204</v>
      </c>
      <c r="F4" s="485"/>
      <c r="G4" s="484" t="s">
        <v>217</v>
      </c>
      <c r="H4" s="485"/>
    </row>
    <row r="5" spans="2:8" ht="14.25" thickBot="1" x14ac:dyDescent="0.2">
      <c r="B5" s="37"/>
      <c r="C5" s="38" t="s">
        <v>44</v>
      </c>
      <c r="D5" s="39" t="s">
        <v>46</v>
      </c>
      <c r="E5" s="38" t="s">
        <v>44</v>
      </c>
      <c r="F5" s="39" t="s">
        <v>46</v>
      </c>
      <c r="G5" s="38" t="s">
        <v>44</v>
      </c>
      <c r="H5" s="39" t="s">
        <v>46</v>
      </c>
    </row>
    <row r="6" spans="2:8" x14ac:dyDescent="0.15">
      <c r="B6" s="34" t="s">
        <v>47</v>
      </c>
      <c r="C6" s="35">
        <f>SUM('単位修得状況確認表（共通教育科目，外国人留学生）'!H7:H12)</f>
        <v>0</v>
      </c>
      <c r="D6" s="36">
        <f>SUM(C$6:C6)</f>
        <v>0</v>
      </c>
      <c r="E6" s="35">
        <f>SUM('単位修得状況確認表（共通教育科目，外国人留学生）'!H13:H14)</f>
        <v>0</v>
      </c>
      <c r="F6" s="36">
        <f>SUM(E$6:E6)</f>
        <v>0</v>
      </c>
      <c r="G6" s="35">
        <f>SUM('単位修得状況確認表（共通教育科目，外国人留学生）'!H15:H16)</f>
        <v>0</v>
      </c>
      <c r="H6" s="36">
        <f>SUM(G$6:G6)</f>
        <v>0</v>
      </c>
    </row>
    <row r="7" spans="2:8" ht="14.25" thickBot="1" x14ac:dyDescent="0.2">
      <c r="B7" s="26" t="s">
        <v>48</v>
      </c>
      <c r="C7" s="27">
        <f>SUM('単位修得状況確認表（共通教育科目，外国人留学生）'!J7:J12)</f>
        <v>0</v>
      </c>
      <c r="D7" s="40">
        <f>SUM(C$6:C7)</f>
        <v>0</v>
      </c>
      <c r="E7" s="27">
        <f>SUM('単位修得状況確認表（共通教育科目，外国人留学生）'!J13:J14)</f>
        <v>0</v>
      </c>
      <c r="F7" s="40">
        <f>SUM(E$6:E7)</f>
        <v>0</v>
      </c>
      <c r="G7" s="27">
        <f>SUM('単位修得状況確認表（共通教育科目，外国人留学生）'!J15:J16)</f>
        <v>0</v>
      </c>
      <c r="H7" s="40">
        <f>SUM(G$6:G7)</f>
        <v>0</v>
      </c>
    </row>
    <row r="8" spans="2:8" x14ac:dyDescent="0.15">
      <c r="B8" s="31" t="s">
        <v>49</v>
      </c>
      <c r="C8" s="32">
        <f>SUM('単位修得状況確認表（共通教育科目，外国人留学生）'!L7:L12)</f>
        <v>0</v>
      </c>
      <c r="D8" s="36">
        <f>SUM(C$6:C8)</f>
        <v>0</v>
      </c>
      <c r="E8" s="32">
        <f>SUM('単位修得状況確認表（共通教育科目，外国人留学生）'!L13:L14)</f>
        <v>0</v>
      </c>
      <c r="F8" s="36">
        <f>SUM(E$6:E8)</f>
        <v>0</v>
      </c>
      <c r="G8" s="32">
        <f>SUM('単位修得状況確認表（共通教育科目，外国人留学生）'!L15:L16)</f>
        <v>0</v>
      </c>
      <c r="H8" s="36">
        <f>SUM(G$6:G8)</f>
        <v>0</v>
      </c>
    </row>
    <row r="9" spans="2:8" ht="14.25" thickBot="1" x14ac:dyDescent="0.2">
      <c r="B9" s="29" t="s">
        <v>50</v>
      </c>
      <c r="C9" s="30">
        <f>SUM('単位修得状況確認表（共通教育科目，外国人留学生）'!N7:N12)</f>
        <v>0</v>
      </c>
      <c r="D9" s="40">
        <f>SUM(C$6:C9)</f>
        <v>0</v>
      </c>
      <c r="E9" s="30">
        <f>SUM('単位修得状況確認表（共通教育科目，外国人留学生）'!N13:N14)</f>
        <v>0</v>
      </c>
      <c r="F9" s="40">
        <f>SUM(E$6:E9)</f>
        <v>0</v>
      </c>
      <c r="G9" s="30">
        <f>SUM('単位修得状況確認表（共通教育科目，外国人留学生）'!N15:N16)</f>
        <v>0</v>
      </c>
      <c r="H9" s="40">
        <f>SUM(G$6:G9)</f>
        <v>0</v>
      </c>
    </row>
    <row r="10" spans="2:8" x14ac:dyDescent="0.15">
      <c r="B10" s="34" t="s">
        <v>291</v>
      </c>
      <c r="C10" s="35">
        <f>SUM('単位修得状況確認表（共通教育科目，外国人留学生）'!P7:P12)</f>
        <v>0</v>
      </c>
      <c r="D10" s="36">
        <f>SUM(C$6:C10)</f>
        <v>0</v>
      </c>
      <c r="E10" s="35">
        <f>SUM('単位修得状況確認表（共通教育科目，外国人留学生）'!P13:P14)</f>
        <v>0</v>
      </c>
      <c r="F10" s="36">
        <f>SUM(E$6:E10)</f>
        <v>0</v>
      </c>
      <c r="G10" s="35">
        <f>SUM('単位修得状況確認表（共通教育科目，外国人留学生）'!P15:P16)</f>
        <v>0</v>
      </c>
      <c r="H10" s="36">
        <f>SUM(G$6:G10)</f>
        <v>0</v>
      </c>
    </row>
    <row r="11" spans="2:8" ht="14.25" thickBot="1" x14ac:dyDescent="0.2">
      <c r="B11" s="26" t="s">
        <v>292</v>
      </c>
      <c r="C11" s="27">
        <f>SUM('単位修得状況確認表（共通教育科目，外国人留学生）'!R7:R12)</f>
        <v>0</v>
      </c>
      <c r="D11" s="40">
        <f>SUM(C$6:C11)</f>
        <v>0</v>
      </c>
      <c r="E11" s="27">
        <f>SUM('単位修得状況確認表（共通教育科目，外国人留学生）'!R13:R14)</f>
        <v>0</v>
      </c>
      <c r="F11" s="40">
        <f>SUM(E$6:E11)</f>
        <v>0</v>
      </c>
      <c r="G11" s="27">
        <f>SUM('単位修得状況確認表（共通教育科目，外国人留学生）'!R15:R16)</f>
        <v>0</v>
      </c>
      <c r="H11" s="40">
        <f>SUM(G$6:G11)</f>
        <v>0</v>
      </c>
    </row>
    <row r="12" spans="2:8" x14ac:dyDescent="0.15">
      <c r="B12" s="31" t="s">
        <v>51</v>
      </c>
      <c r="C12" s="32">
        <f>SUM('単位修得状況確認表（共通教育科目，外国人留学生）'!T7:T12)</f>
        <v>0</v>
      </c>
      <c r="D12" s="36">
        <f>SUM(C$6:C12)</f>
        <v>0</v>
      </c>
      <c r="E12" s="32">
        <f>SUM('単位修得状況確認表（共通教育科目，外国人留学生）'!T13:T14)</f>
        <v>0</v>
      </c>
      <c r="F12" s="36">
        <f>SUM(E$6:E12)</f>
        <v>0</v>
      </c>
      <c r="G12" s="32">
        <f>SUM('単位修得状況確認表（共通教育科目，外国人留学生）'!T15:T16)</f>
        <v>0</v>
      </c>
      <c r="H12" s="36">
        <f>SUM(G$6:G12)</f>
        <v>0</v>
      </c>
    </row>
    <row r="13" spans="2:8" ht="14.25" thickBot="1" x14ac:dyDescent="0.2">
      <c r="B13" s="26" t="s">
        <v>52</v>
      </c>
      <c r="C13" s="27">
        <f>SUM('単位修得状況確認表（共通教育科目，外国人留学生）'!V7:V12)</f>
        <v>0</v>
      </c>
      <c r="D13" s="40">
        <f>SUM(C$6:C13)</f>
        <v>0</v>
      </c>
      <c r="E13" s="27">
        <f>SUM('単位修得状況確認表（共通教育科目，外国人留学生）'!V13:V14)</f>
        <v>0</v>
      </c>
      <c r="F13" s="40">
        <f>SUM(E$6:E13)</f>
        <v>0</v>
      </c>
      <c r="G13" s="27">
        <f>SUM('単位修得状況確認表（共通教育科目，外国人留学生）'!V15:V16)</f>
        <v>0</v>
      </c>
      <c r="H13" s="40">
        <f>SUM(G$6:G13)</f>
        <v>0</v>
      </c>
    </row>
    <row r="21" spans="2:8" ht="14.25" x14ac:dyDescent="0.15">
      <c r="B21" s="62"/>
      <c r="C21" s="63"/>
      <c r="D21" s="63"/>
      <c r="E21" s="63"/>
      <c r="F21" s="63"/>
      <c r="G21" s="63"/>
      <c r="H21" s="63"/>
    </row>
    <row r="22" spans="2:8" x14ac:dyDescent="0.15">
      <c r="B22" s="63"/>
      <c r="C22" s="63"/>
      <c r="D22" s="63"/>
      <c r="E22" s="63"/>
      <c r="F22" s="63"/>
      <c r="G22" s="63"/>
      <c r="H22" s="63"/>
    </row>
    <row r="23" spans="2:8" x14ac:dyDescent="0.15">
      <c r="B23" s="61"/>
      <c r="C23" s="61"/>
      <c r="D23" s="61"/>
      <c r="E23" s="63"/>
      <c r="F23" s="63"/>
      <c r="G23" s="63"/>
      <c r="H23" s="63"/>
    </row>
    <row r="24" spans="2:8" x14ac:dyDescent="0.15">
      <c r="B24" s="64"/>
      <c r="C24" s="64"/>
      <c r="D24" s="64"/>
      <c r="E24" s="63"/>
      <c r="F24" s="63"/>
      <c r="G24" s="63"/>
      <c r="H24" s="63"/>
    </row>
    <row r="25" spans="2:8" x14ac:dyDescent="0.15">
      <c r="B25" s="64"/>
      <c r="C25" s="64"/>
      <c r="D25" s="64"/>
      <c r="E25" s="63"/>
      <c r="F25" s="63"/>
      <c r="G25" s="63"/>
      <c r="H25" s="63"/>
    </row>
    <row r="26" spans="2:8" x14ac:dyDescent="0.15">
      <c r="B26" s="64"/>
      <c r="C26" s="64"/>
      <c r="D26" s="64"/>
      <c r="E26" s="63"/>
      <c r="F26" s="63"/>
      <c r="G26" s="63"/>
      <c r="H26" s="63"/>
    </row>
    <row r="27" spans="2:8" x14ac:dyDescent="0.15">
      <c r="B27" s="64"/>
      <c r="C27" s="64"/>
      <c r="D27" s="64"/>
      <c r="E27" s="63"/>
      <c r="F27" s="63"/>
      <c r="G27" s="63"/>
      <c r="H27" s="63"/>
    </row>
    <row r="28" spans="2:8" x14ac:dyDescent="0.15">
      <c r="B28" s="64"/>
      <c r="C28" s="64"/>
      <c r="D28" s="64"/>
      <c r="E28" s="63"/>
      <c r="F28" s="63"/>
      <c r="G28" s="63"/>
      <c r="H28" s="63"/>
    </row>
    <row r="29" spans="2:8" x14ac:dyDescent="0.15">
      <c r="B29" s="64"/>
      <c r="C29" s="64"/>
      <c r="D29" s="64"/>
      <c r="E29" s="63"/>
      <c r="F29" s="63"/>
      <c r="G29" s="63"/>
      <c r="H29" s="63"/>
    </row>
    <row r="30" spans="2:8" x14ac:dyDescent="0.15">
      <c r="B30" s="64"/>
      <c r="C30" s="64"/>
      <c r="D30" s="64"/>
      <c r="E30" s="63"/>
      <c r="F30" s="63"/>
      <c r="G30" s="63"/>
      <c r="H30" s="63"/>
    </row>
    <row r="31" spans="2:8" x14ac:dyDescent="0.15">
      <c r="B31" s="64"/>
      <c r="C31" s="64"/>
      <c r="D31" s="64"/>
      <c r="E31" s="63"/>
      <c r="F31" s="63"/>
      <c r="G31" s="63"/>
      <c r="H31" s="63"/>
    </row>
    <row r="33" spans="2:6" ht="14.25" x14ac:dyDescent="0.15">
      <c r="B33" s="25" t="s">
        <v>81</v>
      </c>
    </row>
    <row r="34" spans="2:6" ht="14.25" thickBot="1" x14ac:dyDescent="0.2"/>
    <row r="35" spans="2:6" ht="14.25" thickBot="1" x14ac:dyDescent="0.2">
      <c r="C35" s="484" t="s">
        <v>112</v>
      </c>
      <c r="D35" s="486"/>
      <c r="E35" s="484" t="s">
        <v>118</v>
      </c>
      <c r="F35" s="485"/>
    </row>
    <row r="36" spans="2:6" ht="14.25" thickBot="1" x14ac:dyDescent="0.2">
      <c r="B36" s="37"/>
      <c r="C36" s="38" t="s">
        <v>44</v>
      </c>
      <c r="D36" s="39" t="s">
        <v>46</v>
      </c>
      <c r="E36" s="38" t="s">
        <v>44</v>
      </c>
      <c r="F36" s="39" t="s">
        <v>46</v>
      </c>
    </row>
    <row r="37" spans="2:6" x14ac:dyDescent="0.15">
      <c r="B37" s="34" t="s">
        <v>47</v>
      </c>
      <c r="C37" s="35">
        <f>SUM('単位修得状況確認表（共通教育科目，外国人留学生）'!H18:H21)</f>
        <v>0</v>
      </c>
      <c r="D37" s="36">
        <f>SUM(C$37:C37)</f>
        <v>0</v>
      </c>
      <c r="E37" s="35">
        <f>SUM('単位修得状況確認表（共通教育科目，外国人留学生）'!H22:H23)</f>
        <v>0</v>
      </c>
      <c r="F37" s="36">
        <f>SUM(E$37:E37)</f>
        <v>0</v>
      </c>
    </row>
    <row r="38" spans="2:6" ht="14.25" thickBot="1" x14ac:dyDescent="0.2">
      <c r="B38" s="26" t="s">
        <v>48</v>
      </c>
      <c r="C38" s="27">
        <f>SUM('単位修得状況確認表（共通教育科目，外国人留学生）'!J18:J21)</f>
        <v>0</v>
      </c>
      <c r="D38" s="40">
        <f>SUM(C$37:C38)</f>
        <v>0</v>
      </c>
      <c r="E38" s="27">
        <f>SUM('単位修得状況確認表（共通教育科目，外国人留学生）'!J22:J23)</f>
        <v>0</v>
      </c>
      <c r="F38" s="40">
        <f>SUM(E$37:E38)</f>
        <v>0</v>
      </c>
    </row>
    <row r="39" spans="2:6" x14ac:dyDescent="0.15">
      <c r="B39" s="31" t="s">
        <v>49</v>
      </c>
      <c r="C39" s="32">
        <f>SUM('単位修得状況確認表（共通教育科目，外国人留学生）'!L18:L21)</f>
        <v>0</v>
      </c>
      <c r="D39" s="36">
        <f>SUM(C$37:C39)</f>
        <v>0</v>
      </c>
      <c r="E39" s="32">
        <f>SUM('単位修得状況確認表（共通教育科目，外国人留学生）'!L22:L23)</f>
        <v>0</v>
      </c>
      <c r="F39" s="36">
        <f>SUM(E$37:E39)</f>
        <v>0</v>
      </c>
    </row>
    <row r="40" spans="2:6" ht="14.25" thickBot="1" x14ac:dyDescent="0.2">
      <c r="B40" s="29" t="s">
        <v>50</v>
      </c>
      <c r="C40" s="30">
        <f>SUM('単位修得状況確認表（共通教育科目，外国人留学生）'!N18:N21)</f>
        <v>0</v>
      </c>
      <c r="D40" s="40">
        <f>SUM(C$37:C40)</f>
        <v>0</v>
      </c>
      <c r="E40" s="30">
        <f>SUM('単位修得状況確認表（共通教育科目，外国人留学生）'!N22:N23)</f>
        <v>0</v>
      </c>
      <c r="F40" s="40">
        <f>SUM(E$37:E40)</f>
        <v>0</v>
      </c>
    </row>
    <row r="41" spans="2:6" x14ac:dyDescent="0.15">
      <c r="B41" s="34" t="s">
        <v>291</v>
      </c>
      <c r="C41" s="35">
        <f>SUM('単位修得状況確認表（共通教育科目，外国人留学生）'!P18:P21)</f>
        <v>0</v>
      </c>
      <c r="D41" s="36">
        <f>SUM(C$37:C41)</f>
        <v>0</v>
      </c>
      <c r="E41" s="35">
        <f>SUM('単位修得状況確認表（共通教育科目，外国人留学生）'!P22:P23)</f>
        <v>0</v>
      </c>
      <c r="F41" s="36">
        <f>SUM(E$37:E41)</f>
        <v>0</v>
      </c>
    </row>
    <row r="42" spans="2:6" ht="14.25" thickBot="1" x14ac:dyDescent="0.2">
      <c r="B42" s="26" t="s">
        <v>292</v>
      </c>
      <c r="C42" s="27">
        <f>SUM('単位修得状況確認表（共通教育科目，外国人留学生）'!R18:R21)</f>
        <v>0</v>
      </c>
      <c r="D42" s="40">
        <f>SUM(C$37:C42)</f>
        <v>0</v>
      </c>
      <c r="E42" s="27">
        <f>SUM('単位修得状況確認表（共通教育科目，外国人留学生）'!R22:R23)</f>
        <v>0</v>
      </c>
      <c r="F42" s="40">
        <f>SUM(E$37:E42)</f>
        <v>0</v>
      </c>
    </row>
    <row r="43" spans="2:6" x14ac:dyDescent="0.15">
      <c r="B43" s="31" t="s">
        <v>51</v>
      </c>
      <c r="C43" s="32">
        <f>SUM('単位修得状況確認表（共通教育科目，外国人留学生）'!T18:T21)</f>
        <v>0</v>
      </c>
      <c r="D43" s="36">
        <f>SUM(C$37:C43)</f>
        <v>0</v>
      </c>
      <c r="E43" s="32">
        <f>SUM('単位修得状況確認表（共通教育科目，外国人留学生）'!T22:T23)</f>
        <v>0</v>
      </c>
      <c r="F43" s="36">
        <f>SUM(E$37:E43)</f>
        <v>0</v>
      </c>
    </row>
    <row r="44" spans="2:6" ht="14.25" thickBot="1" x14ac:dyDescent="0.2">
      <c r="B44" s="26" t="s">
        <v>52</v>
      </c>
      <c r="C44" s="27">
        <f>SUM('単位修得状況確認表（共通教育科目，外国人留学生）'!V18:V21)</f>
        <v>0</v>
      </c>
      <c r="D44" s="40">
        <f>SUM(C$37:C44)</f>
        <v>0</v>
      </c>
      <c r="E44" s="27">
        <f>SUM('単位修得状況確認表（共通教育科目，外国人留学生）'!V22:V23)</f>
        <v>0</v>
      </c>
      <c r="F44" s="40">
        <f>SUM(E$37:E44)</f>
        <v>0</v>
      </c>
    </row>
    <row r="52" spans="2:8" ht="14.25" x14ac:dyDescent="0.15">
      <c r="B52" s="62"/>
      <c r="C52" s="63"/>
      <c r="D52" s="63"/>
      <c r="E52" s="63"/>
      <c r="F52" s="63"/>
      <c r="G52" s="63"/>
      <c r="H52" s="63"/>
    </row>
    <row r="53" spans="2:8" x14ac:dyDescent="0.15">
      <c r="B53" s="63"/>
      <c r="C53" s="63"/>
      <c r="D53" s="63"/>
      <c r="E53" s="63"/>
      <c r="F53" s="63"/>
      <c r="G53" s="63"/>
      <c r="H53" s="63"/>
    </row>
    <row r="54" spans="2:8" x14ac:dyDescent="0.15">
      <c r="B54" s="61"/>
      <c r="C54" s="61"/>
      <c r="D54" s="61"/>
      <c r="E54" s="63"/>
      <c r="F54" s="63"/>
      <c r="G54" s="63"/>
      <c r="H54" s="63"/>
    </row>
    <row r="55" spans="2:8" x14ac:dyDescent="0.15">
      <c r="B55" s="64"/>
      <c r="C55" s="64"/>
      <c r="D55" s="64"/>
      <c r="E55" s="63"/>
      <c r="F55" s="63"/>
      <c r="G55" s="63"/>
      <c r="H55" s="63"/>
    </row>
    <row r="56" spans="2:8" x14ac:dyDescent="0.15">
      <c r="B56" s="64"/>
      <c r="C56" s="64"/>
      <c r="D56" s="64"/>
      <c r="E56" s="63"/>
      <c r="F56" s="63"/>
      <c r="G56" s="63"/>
      <c r="H56" s="63"/>
    </row>
    <row r="57" spans="2:8" x14ac:dyDescent="0.15">
      <c r="B57" s="64"/>
      <c r="C57" s="64"/>
      <c r="D57" s="64"/>
      <c r="E57" s="63"/>
      <c r="F57" s="63"/>
      <c r="G57" s="63"/>
      <c r="H57" s="63"/>
    </row>
    <row r="58" spans="2:8" x14ac:dyDescent="0.15">
      <c r="B58" s="64"/>
      <c r="C58" s="64"/>
      <c r="D58" s="64"/>
      <c r="E58" s="63"/>
      <c r="F58" s="63"/>
      <c r="G58" s="63"/>
      <c r="H58" s="63"/>
    </row>
    <row r="59" spans="2:8" x14ac:dyDescent="0.15">
      <c r="B59" s="64"/>
      <c r="C59" s="64"/>
      <c r="D59" s="64"/>
      <c r="E59" s="63"/>
      <c r="F59" s="63"/>
      <c r="G59" s="63"/>
      <c r="H59" s="63"/>
    </row>
    <row r="60" spans="2:8" x14ac:dyDescent="0.15">
      <c r="B60" s="64"/>
      <c r="C60" s="64"/>
      <c r="D60" s="64"/>
      <c r="E60" s="63"/>
      <c r="F60" s="63"/>
      <c r="G60" s="63"/>
      <c r="H60" s="63"/>
    </row>
    <row r="61" spans="2:8" x14ac:dyDescent="0.15">
      <c r="B61" s="64"/>
      <c r="C61" s="64"/>
      <c r="D61" s="64"/>
      <c r="E61" s="63"/>
      <c r="F61" s="63"/>
      <c r="G61" s="63"/>
      <c r="H61" s="63"/>
    </row>
    <row r="62" spans="2:8" x14ac:dyDescent="0.15">
      <c r="B62" s="64"/>
      <c r="C62" s="64"/>
      <c r="D62" s="64"/>
      <c r="E62" s="63"/>
      <c r="F62" s="63"/>
      <c r="G62" s="63"/>
      <c r="H62" s="63"/>
    </row>
    <row r="64" spans="2:8" ht="14.25" x14ac:dyDescent="0.15">
      <c r="B64" s="25" t="s">
        <v>237</v>
      </c>
    </row>
    <row r="65" spans="2:4" ht="14.25" thickBot="1" x14ac:dyDescent="0.2"/>
    <row r="66" spans="2:4" ht="14.25" thickBot="1" x14ac:dyDescent="0.2">
      <c r="C66" s="484" t="s">
        <v>14</v>
      </c>
      <c r="D66" s="485"/>
    </row>
    <row r="67" spans="2:4" ht="14.25" thickBot="1" x14ac:dyDescent="0.2">
      <c r="B67" s="37"/>
      <c r="C67" s="38" t="s">
        <v>44</v>
      </c>
      <c r="D67" s="39" t="s">
        <v>46</v>
      </c>
    </row>
    <row r="68" spans="2:4" x14ac:dyDescent="0.15">
      <c r="B68" s="34" t="s">
        <v>47</v>
      </c>
      <c r="C68" s="35">
        <f>'単位修得状況確認表（専門教育科目）'!H13</f>
        <v>0</v>
      </c>
      <c r="D68" s="36">
        <f>SUM(C$68:C68)</f>
        <v>0</v>
      </c>
    </row>
    <row r="69" spans="2:4" ht="14.25" thickBot="1" x14ac:dyDescent="0.2">
      <c r="B69" s="26" t="s">
        <v>48</v>
      </c>
      <c r="C69" s="27">
        <f>'単位修得状況確認表（専門教育科目）'!J13</f>
        <v>0</v>
      </c>
      <c r="D69" s="40">
        <f>SUM(C$68:C69)</f>
        <v>0</v>
      </c>
    </row>
    <row r="70" spans="2:4" x14ac:dyDescent="0.15">
      <c r="B70" s="31" t="s">
        <v>49</v>
      </c>
      <c r="C70" s="32">
        <f>'単位修得状況確認表（専門教育科目）'!L13</f>
        <v>0</v>
      </c>
      <c r="D70" s="36">
        <f>SUM(C$68:C70)</f>
        <v>0</v>
      </c>
    </row>
    <row r="71" spans="2:4" ht="14.25" thickBot="1" x14ac:dyDescent="0.2">
      <c r="B71" s="29" t="s">
        <v>50</v>
      </c>
      <c r="C71" s="30">
        <f>'単位修得状況確認表（専門教育科目）'!N13</f>
        <v>0</v>
      </c>
      <c r="D71" s="40">
        <f>SUM(C$68:C71)</f>
        <v>0</v>
      </c>
    </row>
    <row r="72" spans="2:4" x14ac:dyDescent="0.15">
      <c r="B72" s="34" t="s">
        <v>291</v>
      </c>
      <c r="C72" s="35">
        <f>'単位修得状況確認表（専門教育科目）'!P13</f>
        <v>0</v>
      </c>
      <c r="D72" s="36">
        <f>SUM(C$68:C72)</f>
        <v>0</v>
      </c>
    </row>
    <row r="73" spans="2:4" ht="14.25" thickBot="1" x14ac:dyDescent="0.2">
      <c r="B73" s="26" t="s">
        <v>292</v>
      </c>
      <c r="C73" s="27">
        <f>'単位修得状況確認表（専門教育科目）'!R13</f>
        <v>0</v>
      </c>
      <c r="D73" s="40">
        <f>SUM(C$68:C73)</f>
        <v>0</v>
      </c>
    </row>
    <row r="74" spans="2:4" x14ac:dyDescent="0.15">
      <c r="B74" s="31" t="s">
        <v>51</v>
      </c>
      <c r="C74" s="32">
        <f>'単位修得状況確認表（専門教育科目）'!T13</f>
        <v>0</v>
      </c>
      <c r="D74" s="36">
        <f>SUM(C$68:C74)</f>
        <v>0</v>
      </c>
    </row>
    <row r="75" spans="2:4" ht="14.25" thickBot="1" x14ac:dyDescent="0.2">
      <c r="B75" s="26" t="s">
        <v>52</v>
      </c>
      <c r="C75" s="27">
        <f>'単位修得状況確認表（専門教育科目）'!V13</f>
        <v>0</v>
      </c>
      <c r="D75" s="40">
        <f>SUM(C$68:C75)</f>
        <v>0</v>
      </c>
    </row>
    <row r="83" spans="2:4" ht="14.25" x14ac:dyDescent="0.15">
      <c r="B83" s="25" t="s">
        <v>236</v>
      </c>
    </row>
    <row r="84" spans="2:4" ht="14.25" thickBot="1" x14ac:dyDescent="0.2"/>
    <row r="85" spans="2:4" ht="14.25" thickBot="1" x14ac:dyDescent="0.2">
      <c r="B85" s="37"/>
      <c r="C85" s="38" t="s">
        <v>44</v>
      </c>
      <c r="D85" s="39" t="s">
        <v>46</v>
      </c>
    </row>
    <row r="86" spans="2:4" x14ac:dyDescent="0.15">
      <c r="B86" s="34" t="s">
        <v>47</v>
      </c>
      <c r="C86" s="35">
        <f>'単位修得状況確認表（専門教育科目）'!H34</f>
        <v>0</v>
      </c>
      <c r="D86" s="36">
        <f>SUM(C$86:C86)</f>
        <v>0</v>
      </c>
    </row>
    <row r="87" spans="2:4" ht="14.25" thickBot="1" x14ac:dyDescent="0.2">
      <c r="B87" s="26" t="s">
        <v>48</v>
      </c>
      <c r="C87" s="27">
        <f>'単位修得状況確認表（専門教育科目）'!J34</f>
        <v>0</v>
      </c>
      <c r="D87" s="40">
        <f>SUM(C$86:C87)</f>
        <v>0</v>
      </c>
    </row>
    <row r="88" spans="2:4" x14ac:dyDescent="0.15">
      <c r="B88" s="31" t="s">
        <v>49</v>
      </c>
      <c r="C88" s="32">
        <f>'単位修得状況確認表（専門教育科目）'!L34</f>
        <v>0</v>
      </c>
      <c r="D88" s="33">
        <f>SUM(C$86:C88)</f>
        <v>0</v>
      </c>
    </row>
    <row r="89" spans="2:4" ht="14.25" thickBot="1" x14ac:dyDescent="0.2">
      <c r="B89" s="29" t="s">
        <v>50</v>
      </c>
      <c r="C89" s="30">
        <f>'単位修得状況確認表（専門教育科目）'!N34</f>
        <v>0</v>
      </c>
      <c r="D89" s="41">
        <f>SUM(C$86:C89)</f>
        <v>0</v>
      </c>
    </row>
    <row r="90" spans="2:4" x14ac:dyDescent="0.15">
      <c r="B90" s="34" t="s">
        <v>291</v>
      </c>
      <c r="C90" s="35">
        <f>'単位修得状況確認表（専門教育科目）'!P34</f>
        <v>0</v>
      </c>
      <c r="D90" s="36">
        <f>SUM(C$86:C90)</f>
        <v>0</v>
      </c>
    </row>
    <row r="91" spans="2:4" ht="14.25" thickBot="1" x14ac:dyDescent="0.2">
      <c r="B91" s="26" t="s">
        <v>292</v>
      </c>
      <c r="C91" s="27">
        <f>'単位修得状況確認表（専門教育科目）'!R34</f>
        <v>0</v>
      </c>
      <c r="D91" s="40">
        <f>SUM(C$86:C91)</f>
        <v>0</v>
      </c>
    </row>
    <row r="92" spans="2:4" x14ac:dyDescent="0.15">
      <c r="B92" s="31" t="s">
        <v>51</v>
      </c>
      <c r="C92" s="32">
        <f>'単位修得状況確認表（専門教育科目）'!T34</f>
        <v>0</v>
      </c>
      <c r="D92" s="33">
        <f>SUM(C$86:C92)</f>
        <v>0</v>
      </c>
    </row>
    <row r="93" spans="2:4" ht="14.25" thickBot="1" x14ac:dyDescent="0.2">
      <c r="B93" s="26" t="s">
        <v>52</v>
      </c>
      <c r="C93" s="27">
        <f>'単位修得状況確認表（専門教育科目）'!V34</f>
        <v>0</v>
      </c>
      <c r="D93" s="40">
        <f>SUM(C$86:C93)</f>
        <v>0</v>
      </c>
    </row>
    <row r="101" spans="2:4" ht="14.25" x14ac:dyDescent="0.15">
      <c r="B101" s="25" t="s">
        <v>299</v>
      </c>
    </row>
    <row r="102" spans="2:4" ht="14.25" thickBot="1" x14ac:dyDescent="0.2"/>
    <row r="103" spans="2:4" ht="14.25" thickBot="1" x14ac:dyDescent="0.2">
      <c r="B103" s="37"/>
      <c r="C103" s="38" t="s">
        <v>44</v>
      </c>
      <c r="D103" s="39" t="s">
        <v>46</v>
      </c>
    </row>
    <row r="104" spans="2:4" x14ac:dyDescent="0.15">
      <c r="B104" s="34" t="s">
        <v>47</v>
      </c>
      <c r="C104" s="35">
        <f>'単位修得状況確認表（専門教育科目）'!H67</f>
        <v>0</v>
      </c>
      <c r="D104" s="36">
        <f>SUM(C$104:C104)</f>
        <v>0</v>
      </c>
    </row>
    <row r="105" spans="2:4" ht="14.25" thickBot="1" x14ac:dyDescent="0.2">
      <c r="B105" s="26" t="s">
        <v>48</v>
      </c>
      <c r="C105" s="27">
        <f>'単位修得状況確認表（専門教育科目）'!J67</f>
        <v>0</v>
      </c>
      <c r="D105" s="40">
        <f>SUM(C$104:C105)</f>
        <v>0</v>
      </c>
    </row>
    <row r="106" spans="2:4" x14ac:dyDescent="0.15">
      <c r="B106" s="31" t="s">
        <v>49</v>
      </c>
      <c r="C106" s="32">
        <f>'単位修得状況確認表（専門教育科目）'!L67</f>
        <v>0</v>
      </c>
      <c r="D106" s="33">
        <f>SUM(C$104:C106)</f>
        <v>0</v>
      </c>
    </row>
    <row r="107" spans="2:4" ht="14.25" thickBot="1" x14ac:dyDescent="0.2">
      <c r="B107" s="29" t="s">
        <v>50</v>
      </c>
      <c r="C107" s="30">
        <f>'単位修得状況確認表（専門教育科目）'!N67</f>
        <v>0</v>
      </c>
      <c r="D107" s="41">
        <f>SUM(C$104:C107)</f>
        <v>0</v>
      </c>
    </row>
    <row r="108" spans="2:4" x14ac:dyDescent="0.15">
      <c r="B108" s="34" t="s">
        <v>291</v>
      </c>
      <c r="C108" s="35">
        <f>'単位修得状況確認表（専門教育科目）'!P67</f>
        <v>0</v>
      </c>
      <c r="D108" s="36">
        <f>SUM(C$104:C108)</f>
        <v>0</v>
      </c>
    </row>
    <row r="109" spans="2:4" ht="14.25" thickBot="1" x14ac:dyDescent="0.2">
      <c r="B109" s="26" t="s">
        <v>292</v>
      </c>
      <c r="C109" s="27">
        <f>'単位修得状況確認表（専門教育科目）'!R67</f>
        <v>0</v>
      </c>
      <c r="D109" s="40">
        <f>SUM(C$104:C109)</f>
        <v>0</v>
      </c>
    </row>
    <row r="110" spans="2:4" x14ac:dyDescent="0.15">
      <c r="B110" s="31" t="s">
        <v>51</v>
      </c>
      <c r="C110" s="32">
        <f>'単位修得状況確認表（専門教育科目）'!T67</f>
        <v>0</v>
      </c>
      <c r="D110" s="33">
        <f>SUM(C$104:C110)</f>
        <v>0</v>
      </c>
    </row>
    <row r="111" spans="2:4" ht="14.25" thickBot="1" x14ac:dyDescent="0.2">
      <c r="B111" s="26" t="s">
        <v>52</v>
      </c>
      <c r="C111" s="27">
        <f>'単位修得状況確認表（専門教育科目）'!V67</f>
        <v>0</v>
      </c>
      <c r="D111" s="40">
        <f>SUM(C$104:C111)</f>
        <v>0</v>
      </c>
    </row>
    <row r="119" spans="2:4" ht="14.25" x14ac:dyDescent="0.15">
      <c r="B119" s="25" t="s">
        <v>300</v>
      </c>
    </row>
    <row r="120" spans="2:4" ht="14.25" thickBot="1" x14ac:dyDescent="0.2"/>
    <row r="121" spans="2:4" ht="14.25" thickBot="1" x14ac:dyDescent="0.2">
      <c r="B121" s="37"/>
      <c r="C121" s="38" t="s">
        <v>44</v>
      </c>
      <c r="D121" s="39" t="s">
        <v>46</v>
      </c>
    </row>
    <row r="122" spans="2:4" x14ac:dyDescent="0.15">
      <c r="B122" s="34" t="s">
        <v>47</v>
      </c>
      <c r="C122" s="35">
        <f>'単位修得状況確認表（専門教育科目）'!H82</f>
        <v>0</v>
      </c>
      <c r="D122" s="36">
        <f>SUM(C$122:C122)</f>
        <v>0</v>
      </c>
    </row>
    <row r="123" spans="2:4" ht="14.25" thickBot="1" x14ac:dyDescent="0.2">
      <c r="B123" s="26" t="s">
        <v>48</v>
      </c>
      <c r="C123" s="27">
        <f>'単位修得状況確認表（専門教育科目）'!J82</f>
        <v>0</v>
      </c>
      <c r="D123" s="40">
        <f>SUM(C$122:C123)</f>
        <v>0</v>
      </c>
    </row>
    <row r="124" spans="2:4" x14ac:dyDescent="0.15">
      <c r="B124" s="31" t="s">
        <v>49</v>
      </c>
      <c r="C124" s="32">
        <f>'単位修得状況確認表（専門教育科目）'!L82</f>
        <v>0</v>
      </c>
      <c r="D124" s="33">
        <f>SUM(C$122:C124)</f>
        <v>0</v>
      </c>
    </row>
    <row r="125" spans="2:4" ht="14.25" thickBot="1" x14ac:dyDescent="0.2">
      <c r="B125" s="29" t="s">
        <v>50</v>
      </c>
      <c r="C125" s="30">
        <f>'単位修得状況確認表（専門教育科目）'!N82</f>
        <v>0</v>
      </c>
      <c r="D125" s="41">
        <f>SUM(C$122:C125)</f>
        <v>0</v>
      </c>
    </row>
    <row r="126" spans="2:4" x14ac:dyDescent="0.15">
      <c r="B126" s="34" t="s">
        <v>291</v>
      </c>
      <c r="C126" s="35">
        <f>'単位修得状況確認表（専門教育科目）'!P82</f>
        <v>0</v>
      </c>
      <c r="D126" s="36">
        <f>SUM(C$122:C126)</f>
        <v>0</v>
      </c>
    </row>
    <row r="127" spans="2:4" ht="14.25" thickBot="1" x14ac:dyDescent="0.2">
      <c r="B127" s="26" t="s">
        <v>292</v>
      </c>
      <c r="C127" s="27">
        <f>'単位修得状況確認表（専門教育科目）'!R82</f>
        <v>0</v>
      </c>
      <c r="D127" s="40">
        <f>SUM(C$122:C127)</f>
        <v>0</v>
      </c>
    </row>
    <row r="128" spans="2:4" x14ac:dyDescent="0.15">
      <c r="B128" s="31" t="s">
        <v>51</v>
      </c>
      <c r="C128" s="32">
        <f>'単位修得状況確認表（専門教育科目）'!T82</f>
        <v>0</v>
      </c>
      <c r="D128" s="33">
        <f>SUM(C$122:C128)</f>
        <v>0</v>
      </c>
    </row>
    <row r="129" spans="2:4" ht="14.25" thickBot="1" x14ac:dyDescent="0.2">
      <c r="B129" s="26" t="s">
        <v>52</v>
      </c>
      <c r="C129" s="27">
        <f>'単位修得状況確認表（専門教育科目）'!V82</f>
        <v>0</v>
      </c>
      <c r="D129" s="40">
        <f>SUM(C$122:C129)</f>
        <v>0</v>
      </c>
    </row>
    <row r="138" spans="2:4" ht="14.25" x14ac:dyDescent="0.15">
      <c r="B138" s="25" t="s">
        <v>66</v>
      </c>
    </row>
    <row r="139" spans="2:4" ht="14.25" thickBot="1" x14ac:dyDescent="0.2"/>
    <row r="140" spans="2:4" ht="14.25" thickBot="1" x14ac:dyDescent="0.2">
      <c r="B140" s="37"/>
      <c r="C140" s="38" t="s">
        <v>44</v>
      </c>
      <c r="D140" s="39" t="s">
        <v>46</v>
      </c>
    </row>
    <row r="141" spans="2:4" x14ac:dyDescent="0.15">
      <c r="B141" s="34" t="s">
        <v>47</v>
      </c>
      <c r="C141" s="329">
        <f>SUM(C6,E6,G6,C37,E37,C68,C86,C104,C122)</f>
        <v>0</v>
      </c>
      <c r="D141" s="36">
        <f>SUM(C$141:C141)</f>
        <v>0</v>
      </c>
    </row>
    <row r="142" spans="2:4" ht="14.25" thickBot="1" x14ac:dyDescent="0.2">
      <c r="B142" s="26" t="s">
        <v>48</v>
      </c>
      <c r="C142" s="27">
        <f t="shared" ref="C142:C148" si="0">SUM(C7,E7,G7,C38,E38,C69,C87,C105,C123)</f>
        <v>0</v>
      </c>
      <c r="D142" s="40">
        <f>SUM(C$141:C142)</f>
        <v>0</v>
      </c>
    </row>
    <row r="143" spans="2:4" x14ac:dyDescent="0.15">
      <c r="B143" s="31" t="s">
        <v>49</v>
      </c>
      <c r="C143" s="329">
        <f t="shared" si="0"/>
        <v>0</v>
      </c>
      <c r="D143" s="33">
        <f>SUM(C$141:C143)</f>
        <v>0</v>
      </c>
    </row>
    <row r="144" spans="2:4" ht="14.25" thickBot="1" x14ac:dyDescent="0.2">
      <c r="B144" s="29" t="s">
        <v>50</v>
      </c>
      <c r="C144" s="27">
        <f t="shared" si="0"/>
        <v>0</v>
      </c>
      <c r="D144" s="41">
        <f>SUM(C$141:C144)</f>
        <v>0</v>
      </c>
    </row>
    <row r="145" spans="2:4" x14ac:dyDescent="0.15">
      <c r="B145" s="34" t="s">
        <v>291</v>
      </c>
      <c r="C145" s="329">
        <f t="shared" si="0"/>
        <v>0</v>
      </c>
      <c r="D145" s="36">
        <f>SUM(C$141:C145)</f>
        <v>0</v>
      </c>
    </row>
    <row r="146" spans="2:4" ht="14.25" thickBot="1" x14ac:dyDescent="0.2">
      <c r="B146" s="26" t="s">
        <v>292</v>
      </c>
      <c r="C146" s="27">
        <f t="shared" si="0"/>
        <v>0</v>
      </c>
      <c r="D146" s="40">
        <f>SUM(C$141:C146)</f>
        <v>0</v>
      </c>
    </row>
    <row r="147" spans="2:4" ht="14.25" thickBot="1" x14ac:dyDescent="0.2">
      <c r="B147" s="31" t="s">
        <v>51</v>
      </c>
      <c r="C147" s="35">
        <f t="shared" si="0"/>
        <v>0</v>
      </c>
      <c r="D147" s="33">
        <f>SUM(C$141:C147)</f>
        <v>0</v>
      </c>
    </row>
    <row r="148" spans="2:4" ht="14.25" thickBot="1" x14ac:dyDescent="0.2">
      <c r="B148" s="26" t="s">
        <v>52</v>
      </c>
      <c r="C148" s="330">
        <f t="shared" si="0"/>
        <v>0</v>
      </c>
      <c r="D148" s="40">
        <f>SUM(C$141:C148)</f>
        <v>0</v>
      </c>
    </row>
    <row r="170" spans="2:17" ht="14.25" x14ac:dyDescent="0.15">
      <c r="B170" s="25" t="s">
        <v>65</v>
      </c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ht="14.25" thickBot="1" x14ac:dyDescent="0.2"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ht="14.25" thickBot="1" x14ac:dyDescent="0.2">
      <c r="B172" s="42"/>
      <c r="C172" s="43" t="s">
        <v>54</v>
      </c>
      <c r="D172" s="43" t="s">
        <v>55</v>
      </c>
      <c r="E172" s="44" t="s">
        <v>83</v>
      </c>
      <c r="F172" s="66" t="s">
        <v>84</v>
      </c>
      <c r="G172" s="66" t="s">
        <v>85</v>
      </c>
      <c r="H172" s="61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x14ac:dyDescent="0.15">
      <c r="B173" s="34" t="s">
        <v>47</v>
      </c>
      <c r="C173" s="35">
        <f>'単位修得状況確認表（共通教育科目，外国人留学生）'!I25+'単位修得状況確認表（専門教育科目）'!I85</f>
        <v>0</v>
      </c>
      <c r="D173" s="35" t="str">
        <f t="shared" ref="D173:D180" si="1">IF(E173=0,"",C173/E173)</f>
        <v/>
      </c>
      <c r="E173" s="36">
        <f>D141-F173+G173</f>
        <v>0</v>
      </c>
      <c r="F173" s="64">
        <f>'単位修得状況確認表（共通教育科目，外国人留学生）'!H28+'単位修得状況確認表（専門教育科目）'!H89</f>
        <v>0</v>
      </c>
      <c r="G173" s="64">
        <f>'単位修得状況確認表（共通教育科目，外国人留学生）'!H29+'単位修得状況確認表（専門教育科目）'!H90-'単位修得状況確認表（共通教育科目，外国人留学生）'!H30-'単位修得状況確認表（専門教育科目）'!H91</f>
        <v>0</v>
      </c>
      <c r="H173" s="64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ht="14.25" thickBot="1" x14ac:dyDescent="0.2">
      <c r="B174" s="26" t="s">
        <v>48</v>
      </c>
      <c r="C174" s="27">
        <f>C173+'単位修得状況確認表（共通教育科目，外国人留学生）'!K25+'単位修得状況確認表（専門教育科目）'!K85</f>
        <v>0</v>
      </c>
      <c r="D174" s="27" t="str">
        <f t="shared" si="1"/>
        <v/>
      </c>
      <c r="E174" s="28">
        <f>D142-F174+G174</f>
        <v>0</v>
      </c>
      <c r="F174" s="64">
        <f>F173+'単位修得状況確認表（共通教育科目，外国人留学生）'!J28+'単位修得状況確認表（専門教育科目）'!J89</f>
        <v>0</v>
      </c>
      <c r="G174" s="64">
        <f>G173+'単位修得状況確認表（共通教育科目，外国人留学生）'!J29+'単位修得状況確認表（専門教育科目）'!J90-'単位修得状況確認表（共通教育科目，外国人留学生）'!J30-'単位修得状況確認表（専門教育科目）'!J91</f>
        <v>0</v>
      </c>
      <c r="H174" s="64"/>
      <c r="I174" s="65"/>
      <c r="J174" s="65"/>
      <c r="K174" s="65"/>
      <c r="L174" s="65"/>
      <c r="M174" s="65"/>
      <c r="N174" s="65"/>
      <c r="O174" s="65"/>
      <c r="P174" s="65"/>
      <c r="Q174" s="65"/>
    </row>
    <row r="175" spans="2:17" x14ac:dyDescent="0.15">
      <c r="B175" s="31" t="s">
        <v>49</v>
      </c>
      <c r="C175" s="35">
        <f>C174+'単位修得状況確認表（共通教育科目，外国人留学生）'!M25+'単位修得状況確認表（専門教育科目）'!M85</f>
        <v>0</v>
      </c>
      <c r="D175" s="35" t="str">
        <f t="shared" si="1"/>
        <v/>
      </c>
      <c r="E175" s="36">
        <f t="shared" ref="E175:E180" si="2">D143-F175+G175</f>
        <v>0</v>
      </c>
      <c r="F175" s="64">
        <f>F174+'単位修得状況確認表（共通教育科目，外国人留学生）'!L28+'単位修得状況確認表（専門教育科目）'!L89</f>
        <v>0</v>
      </c>
      <c r="G175" s="64">
        <f>G174+'単位修得状況確認表（共通教育科目，外国人留学生）'!L29+'単位修得状況確認表（専門教育科目）'!L90-'単位修得状況確認表（共通教育科目，外国人留学生）'!L30-'単位修得状況確認表（専門教育科目）'!L91</f>
        <v>0</v>
      </c>
      <c r="H175" s="64"/>
      <c r="I175" s="65"/>
      <c r="J175" s="65"/>
      <c r="K175" s="65"/>
      <c r="L175" s="65"/>
      <c r="M175" s="65"/>
      <c r="N175" s="65"/>
      <c r="O175" s="65"/>
      <c r="P175" s="65"/>
      <c r="Q175" s="65"/>
    </row>
    <row r="176" spans="2:17" ht="14.25" thickBot="1" x14ac:dyDescent="0.2">
      <c r="B176" s="29" t="s">
        <v>50</v>
      </c>
      <c r="C176" s="27">
        <f>C175+'単位修得状況確認表（共通教育科目，外国人留学生）'!O25+'単位修得状況確認表（専門教育科目）'!O85</f>
        <v>0</v>
      </c>
      <c r="D176" s="27" t="str">
        <f t="shared" si="1"/>
        <v/>
      </c>
      <c r="E176" s="28">
        <f t="shared" si="2"/>
        <v>0</v>
      </c>
      <c r="F176" s="64">
        <f>F175+'単位修得状況確認表（共通教育科目，外国人留学生）'!N28+'単位修得状況確認表（専門教育科目）'!N89</f>
        <v>0</v>
      </c>
      <c r="G176" s="64">
        <f>G175+'単位修得状況確認表（共通教育科目，外国人留学生）'!N29+'単位修得状況確認表（専門教育科目）'!N90-'単位修得状況確認表（共通教育科目，外国人留学生）'!N30-'単位修得状況確認表（専門教育科目）'!N91</f>
        <v>0</v>
      </c>
      <c r="H176" s="64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2:17" x14ac:dyDescent="0.15">
      <c r="B177" s="34" t="s">
        <v>291</v>
      </c>
      <c r="C177" s="35">
        <f>C176+'単位修得状況確認表（共通教育科目，外国人留学生）'!Q25+'単位修得状況確認表（専門教育科目）'!Q85</f>
        <v>0</v>
      </c>
      <c r="D177" s="35" t="str">
        <f t="shared" si="1"/>
        <v/>
      </c>
      <c r="E177" s="36">
        <f t="shared" si="2"/>
        <v>0</v>
      </c>
      <c r="F177" s="64">
        <f>F176+'単位修得状況確認表（共通教育科目，外国人留学生）'!P28+'単位修得状況確認表（専門教育科目）'!P89</f>
        <v>0</v>
      </c>
      <c r="G177" s="64">
        <f>G176+'単位修得状況確認表（共通教育科目，外国人留学生）'!P29+'単位修得状況確認表（専門教育科目）'!P90-'単位修得状況確認表（共通教育科目，外国人留学生）'!P30-'単位修得状況確認表（専門教育科目）'!P91</f>
        <v>0</v>
      </c>
      <c r="H177" s="64"/>
      <c r="I177" s="65"/>
      <c r="J177" s="65"/>
      <c r="K177" s="65"/>
      <c r="L177" s="65"/>
      <c r="M177" s="65"/>
      <c r="N177" s="65"/>
      <c r="O177" s="65"/>
      <c r="P177" s="65"/>
      <c r="Q177" s="65"/>
    </row>
    <row r="178" spans="2:17" ht="14.25" thickBot="1" x14ac:dyDescent="0.2">
      <c r="B178" s="26" t="s">
        <v>292</v>
      </c>
      <c r="C178" s="27">
        <f>C177+'単位修得状況確認表（共通教育科目，外国人留学生）'!S25+'単位修得状況確認表（専門教育科目）'!S85</f>
        <v>0</v>
      </c>
      <c r="D178" s="27" t="str">
        <f t="shared" si="1"/>
        <v/>
      </c>
      <c r="E178" s="28">
        <f t="shared" si="2"/>
        <v>0</v>
      </c>
      <c r="F178" s="64">
        <f>F177+'単位修得状況確認表（共通教育科目，外国人留学生）'!R28+'単位修得状況確認表（専門教育科目）'!R89</f>
        <v>0</v>
      </c>
      <c r="G178" s="64">
        <f>G177+'単位修得状況確認表（共通教育科目，外国人留学生）'!R29+'単位修得状況確認表（専門教育科目）'!R90-'単位修得状況確認表（共通教育科目，外国人留学生）'!R30-'単位修得状況確認表（専門教育科目）'!R91</f>
        <v>0</v>
      </c>
      <c r="H178" s="64"/>
      <c r="I178" s="65"/>
      <c r="J178" s="65"/>
      <c r="K178" s="65"/>
      <c r="L178" s="65"/>
      <c r="M178" s="65"/>
      <c r="N178" s="65"/>
      <c r="O178" s="65"/>
      <c r="P178" s="65"/>
      <c r="Q178" s="65"/>
    </row>
    <row r="179" spans="2:17" x14ac:dyDescent="0.15">
      <c r="B179" s="31" t="s">
        <v>51</v>
      </c>
      <c r="C179" s="32">
        <f>C178+'単位修得状況確認表（共通教育科目，外国人留学生）'!U25+'単位修得状況確認表（専門教育科目）'!U85</f>
        <v>0</v>
      </c>
      <c r="D179" s="35" t="str">
        <f t="shared" si="1"/>
        <v/>
      </c>
      <c r="E179" s="36">
        <f t="shared" si="2"/>
        <v>0</v>
      </c>
      <c r="F179" s="64">
        <f>F178+'単位修得状況確認表（共通教育科目，外国人留学生）'!T28+'単位修得状況確認表（専門教育科目）'!T89</f>
        <v>0</v>
      </c>
      <c r="G179" s="64">
        <f>G178+'単位修得状況確認表（共通教育科目，外国人留学生）'!T29+'単位修得状況確認表（専門教育科目）'!T90-'単位修得状況確認表（共通教育科目，外国人留学生）'!T30-'単位修得状況確認表（専門教育科目）'!T91</f>
        <v>0</v>
      </c>
      <c r="H179" s="64"/>
      <c r="I179" s="65"/>
      <c r="J179" s="65"/>
      <c r="K179" s="65"/>
      <c r="L179" s="65"/>
      <c r="M179" s="65"/>
      <c r="N179" s="65"/>
      <c r="O179" s="65"/>
      <c r="P179" s="65"/>
      <c r="Q179" s="65"/>
    </row>
    <row r="180" spans="2:17" ht="14.25" thickBot="1" x14ac:dyDescent="0.2">
      <c r="B180" s="26" t="s">
        <v>52</v>
      </c>
      <c r="C180" s="27">
        <f>C179+'単位修得状況確認表（共通教育科目，外国人留学生）'!W25+'単位修得状況確認表（専門教育科目）'!W85</f>
        <v>0</v>
      </c>
      <c r="D180" s="27" t="str">
        <f t="shared" si="1"/>
        <v/>
      </c>
      <c r="E180" s="28">
        <f t="shared" si="2"/>
        <v>0</v>
      </c>
      <c r="F180" s="64">
        <f>F179+'単位修得状況確認表（共通教育科目，外国人留学生）'!V28+'単位修得状況確認表（専門教育科目）'!V89</f>
        <v>0</v>
      </c>
      <c r="G180" s="64">
        <f>G179+'単位修得状況確認表（共通教育科目，外国人留学生）'!V29+'単位修得状況確認表（専門教育科目）'!V90-'単位修得状況確認表（共通教育科目，外国人留学生）'!V30-'単位修得状況確認表（専門教育科目）'!V91</f>
        <v>0</v>
      </c>
      <c r="H180" s="64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2:17" x14ac:dyDescent="0.15"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2:17" x14ac:dyDescent="0.15"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</row>
    <row r="183" spans="2:17" x14ac:dyDescent="0.15"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</sheetData>
  <sheetProtection password="CC61" sheet="1" objects="1" scenarios="1" selectLockedCells="1"/>
  <mergeCells count="6">
    <mergeCell ref="C66:D66"/>
    <mergeCell ref="G4:H4"/>
    <mergeCell ref="C4:D4"/>
    <mergeCell ref="E4:F4"/>
    <mergeCell ref="C35:D35"/>
    <mergeCell ref="E35:F35"/>
  </mergeCells>
  <phoneticPr fontId="5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単位修得状況確認表（共通教育科目，外国人留学生）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'単位修得状況確認表（共通教育科目，外国人留学生）'!Print_Area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2018-03-28T07:04:03Z</cp:lastPrinted>
  <dcterms:created xsi:type="dcterms:W3CDTF">2008-03-19T11:26:33Z</dcterms:created>
  <dcterms:modified xsi:type="dcterms:W3CDTF">2022-03-01T04:48:18Z</dcterms:modified>
</cp:coreProperties>
</file>