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新しいフォルダー\運営支援\成績表作成\2017~2019ポートフォリオ修正\2019\"/>
    </mc:Choice>
  </mc:AlternateContent>
  <bookViews>
    <workbookView xWindow="0" yWindow="0" windowWidth="28800" windowHeight="12240" tabRatio="854" firstSheet="3" activeTab="3"/>
  </bookViews>
  <sheets>
    <sheet name="表紙" sheetId="13" r:id="rId1"/>
    <sheet name="自己採点シート" sheetId="14" r:id="rId2"/>
    <sheet name="学習自己点検シート " sheetId="15" r:id="rId3"/>
    <sheet name="単位修得状況確認表（共通教育科目，外国人留学生）" sheetId="17" r:id="rId4"/>
    <sheet name="単位修得状況確認表（専門教育科目）" sheetId="11" r:id="rId5"/>
    <sheet name="累積グラフ" sheetId="18" r:id="rId6"/>
  </sheets>
  <functionGroups builtInGroupCount="18"/>
  <definedNames>
    <definedName name="GPA" localSheetId="5">OFFSET(累積グラフ!$D$216,0,0,8+COUNT(累積グラフ!$D$224:$D$231),1)</definedName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'単位修得状況確認表（共通教育科目，外国人留学生）'!$A$1:$AS$40</definedName>
    <definedName name="_xlnm.Print_Area" localSheetId="4">'単位修得状況確認表（専門教育科目）'!$A$1:$AS$84</definedName>
    <definedName name="_xlnm.Print_Area" localSheetId="5">累積グラフ!$A$1:$T$240</definedName>
    <definedName name="ｸﾞﾛｰﾊﾞﾙ教育科目" localSheetId="5">OFFSET(累積グラフ!$F$6,0,0,COUNT(累積グラフ!$F$6:$F$21),1)</definedName>
    <definedName name="基礎教育科目" localSheetId="5">OFFSET(累積グラフ!$D$84,0,0,COUNT(累積グラフ!$D$84:$D$99),1)</definedName>
    <definedName name="教養活用科目" localSheetId="5">OFFSET(累積グラフ!$F$45,0,0,COUNT(累積グラフ!$F$45:$F$60),1)</definedName>
    <definedName name="教養教育科目" localSheetId="5">OFFSET(累積グラフ!$D$45,0,0,COUNT(累積グラフ!$D$45:$D$60),1)</definedName>
    <definedName name="初年次教育科目" localSheetId="5">OFFSET(累積グラフ!$D$6,0,0,COUNT(累積グラフ!$D$6:$D$21),1)</definedName>
    <definedName name="選択科目" localSheetId="5">OFFSET(累積グラフ!$D$143,0,0,COUNT(累積グラフ!$D$143:$D$158),1)</definedName>
    <definedName name="日本語・日本事情科目" localSheetId="5">OFFSET(累積グラフ!$H$6,0,0,COUNT(累積グラフ!$H$6:$H$21),1)</definedName>
    <definedName name="必修科目" localSheetId="5">OFFSET(累積グラフ!$D$110,0,0,COUNT(累積グラフ!$D$110:$D$125),1)</definedName>
    <definedName name="累積単位数" localSheetId="5">OFFSET(累積グラフ!$D$181,0,0,COUNT(累積グラフ!$D$181:$D$196),1)</definedName>
  </definedNames>
  <calcPr calcId="162913"/>
</workbook>
</file>

<file path=xl/calcChain.xml><?xml version="1.0" encoding="utf-8"?>
<calcChain xmlns="http://schemas.openxmlformats.org/spreadsheetml/2006/main">
  <c r="F224" i="18" l="1"/>
  <c r="F225" i="18" s="1"/>
  <c r="F226" i="18" s="1"/>
  <c r="F227" i="18" s="1"/>
  <c r="F228" i="18" s="1"/>
  <c r="F229" i="18" s="1"/>
  <c r="F230" i="18" s="1"/>
  <c r="F231" i="18" s="1"/>
  <c r="C158" i="18"/>
  <c r="C125" i="18"/>
  <c r="C99" i="18"/>
  <c r="E60" i="18"/>
  <c r="C60" i="18"/>
  <c r="G21" i="18"/>
  <c r="E21" i="18"/>
  <c r="C21" i="18"/>
  <c r="C157" i="18"/>
  <c r="C124" i="18"/>
  <c r="C98" i="18"/>
  <c r="E59" i="18"/>
  <c r="C59" i="18"/>
  <c r="G20" i="18"/>
  <c r="E20" i="18"/>
  <c r="C20" i="18"/>
  <c r="C156" i="18"/>
  <c r="C123" i="18"/>
  <c r="C97" i="18"/>
  <c r="E58" i="18"/>
  <c r="C58" i="18"/>
  <c r="G19" i="18"/>
  <c r="E19" i="18"/>
  <c r="C19" i="18"/>
  <c r="C194" i="18" s="1"/>
  <c r="C155" i="18"/>
  <c r="C122" i="18"/>
  <c r="C96" i="18"/>
  <c r="E57" i="18"/>
  <c r="C57" i="18"/>
  <c r="G18" i="18"/>
  <c r="E18" i="18"/>
  <c r="C18" i="18"/>
  <c r="C154" i="18"/>
  <c r="C121" i="18"/>
  <c r="C95" i="18"/>
  <c r="E56" i="18"/>
  <c r="C56" i="18"/>
  <c r="G17" i="18"/>
  <c r="E17" i="18"/>
  <c r="C17" i="18"/>
  <c r="C153" i="18"/>
  <c r="C120" i="18"/>
  <c r="C94" i="18"/>
  <c r="E55" i="18"/>
  <c r="C55" i="18"/>
  <c r="G16" i="18"/>
  <c r="E16" i="18"/>
  <c r="C16" i="18"/>
  <c r="C191" i="18" s="1"/>
  <c r="C152" i="18"/>
  <c r="C119" i="18"/>
  <c r="C93" i="18"/>
  <c r="E54" i="18"/>
  <c r="C54" i="18"/>
  <c r="G15" i="18"/>
  <c r="E15" i="18"/>
  <c r="C15" i="18"/>
  <c r="C190" i="18" s="1"/>
  <c r="C151" i="18"/>
  <c r="C118" i="18"/>
  <c r="C92" i="18"/>
  <c r="E53" i="18"/>
  <c r="C53" i="18"/>
  <c r="G14" i="18"/>
  <c r="E14" i="18"/>
  <c r="C14" i="18"/>
  <c r="C189" i="18" s="1"/>
  <c r="G216" i="18"/>
  <c r="G217" i="18" s="1"/>
  <c r="G218" i="18" s="1"/>
  <c r="G219" i="18" s="1"/>
  <c r="G220" i="18" s="1"/>
  <c r="G221" i="18" s="1"/>
  <c r="G222" i="18" s="1"/>
  <c r="G223" i="18" s="1"/>
  <c r="G224" i="18" s="1"/>
  <c r="G225" i="18" s="1"/>
  <c r="G226" i="18" s="1"/>
  <c r="G227" i="18" s="1"/>
  <c r="G228" i="18" s="1"/>
  <c r="G229" i="18" s="1"/>
  <c r="G230" i="18" s="1"/>
  <c r="G231" i="18" s="1"/>
  <c r="F216" i="18"/>
  <c r="F217" i="18" s="1"/>
  <c r="F218" i="18" s="1"/>
  <c r="F219" i="18" s="1"/>
  <c r="F220" i="18" s="1"/>
  <c r="F221" i="18" s="1"/>
  <c r="F222" i="18" s="1"/>
  <c r="F223" i="18" s="1"/>
  <c r="C150" i="18"/>
  <c r="C149" i="18"/>
  <c r="C148" i="18"/>
  <c r="C147" i="18"/>
  <c r="C146" i="18"/>
  <c r="C145" i="18"/>
  <c r="C144" i="18"/>
  <c r="C143" i="18"/>
  <c r="C117" i="18"/>
  <c r="C116" i="18"/>
  <c r="C115" i="18"/>
  <c r="C114" i="18"/>
  <c r="C113" i="18"/>
  <c r="C112" i="18"/>
  <c r="C111" i="18"/>
  <c r="C110" i="18"/>
  <c r="C91" i="18"/>
  <c r="C90" i="18"/>
  <c r="C89" i="18"/>
  <c r="C88" i="18"/>
  <c r="C87" i="18"/>
  <c r="C86" i="18"/>
  <c r="C85" i="18"/>
  <c r="C84" i="18"/>
  <c r="E52" i="18"/>
  <c r="E51" i="18"/>
  <c r="E50" i="18"/>
  <c r="E49" i="18"/>
  <c r="E48" i="18"/>
  <c r="E47" i="18"/>
  <c r="E46" i="18"/>
  <c r="E45" i="18"/>
  <c r="C52" i="18"/>
  <c r="C51" i="18"/>
  <c r="C50" i="18"/>
  <c r="C49" i="18"/>
  <c r="C48" i="18"/>
  <c r="C47" i="18"/>
  <c r="C46" i="18"/>
  <c r="C45" i="18"/>
  <c r="G13" i="18"/>
  <c r="G12" i="18"/>
  <c r="G11" i="18"/>
  <c r="G10" i="18"/>
  <c r="G9" i="18"/>
  <c r="G8" i="18"/>
  <c r="G7" i="18"/>
  <c r="G6" i="18"/>
  <c r="E13" i="18"/>
  <c r="E12" i="18"/>
  <c r="E11" i="18"/>
  <c r="E10" i="18"/>
  <c r="E9" i="18"/>
  <c r="E8" i="18"/>
  <c r="E7" i="18"/>
  <c r="E6" i="18"/>
  <c r="C13" i="18"/>
  <c r="C12" i="18"/>
  <c r="C11" i="18"/>
  <c r="C10" i="18"/>
  <c r="C9" i="18"/>
  <c r="C8" i="18"/>
  <c r="C7" i="18"/>
  <c r="C6" i="18"/>
  <c r="C195" i="18" l="1"/>
  <c r="C196" i="18"/>
  <c r="D99" i="18"/>
  <c r="C193" i="18"/>
  <c r="F18" i="18" s="1"/>
  <c r="C192" i="18"/>
  <c r="H21" i="18"/>
  <c r="D125" i="18"/>
  <c r="D60" i="18"/>
  <c r="D158" i="18"/>
  <c r="D21" i="18"/>
  <c r="F60" i="18"/>
  <c r="F21" i="18"/>
  <c r="D20" i="18"/>
  <c r="H20" i="18"/>
  <c r="D157" i="18"/>
  <c r="D98" i="18"/>
  <c r="D59" i="18"/>
  <c r="F20" i="18"/>
  <c r="D124" i="18"/>
  <c r="F59" i="18"/>
  <c r="D156" i="18"/>
  <c r="D123" i="18"/>
  <c r="D19" i="18"/>
  <c r="D97" i="18"/>
  <c r="F58" i="18"/>
  <c r="H19" i="18"/>
  <c r="F19" i="18"/>
  <c r="D58" i="18"/>
  <c r="H18" i="18"/>
  <c r="D18" i="18"/>
  <c r="D16" i="18"/>
  <c r="D55" i="18"/>
  <c r="D152" i="18"/>
  <c r="D92" i="18"/>
  <c r="AL25" i="17"/>
  <c r="AJ25" i="17"/>
  <c r="AH25" i="17"/>
  <c r="AF25" i="17"/>
  <c r="AD25" i="17"/>
  <c r="AB25" i="17"/>
  <c r="Z25" i="17"/>
  <c r="X25" i="17"/>
  <c r="D95" i="18" l="1"/>
  <c r="H14" i="18"/>
  <c r="F56" i="18"/>
  <c r="D96" i="18"/>
  <c r="D93" i="18"/>
  <c r="D17" i="18"/>
  <c r="D122" i="18"/>
  <c r="F53" i="18"/>
  <c r="F54" i="18"/>
  <c r="F16" i="18"/>
  <c r="D121" i="18"/>
  <c r="D57" i="18"/>
  <c r="D155" i="18"/>
  <c r="D14" i="18"/>
  <c r="D54" i="18"/>
  <c r="H16" i="18"/>
  <c r="F17" i="18"/>
  <c r="F57" i="18"/>
  <c r="D151" i="18"/>
  <c r="D53" i="18"/>
  <c r="D119" i="18"/>
  <c r="F15" i="18"/>
  <c r="D153" i="18"/>
  <c r="D120" i="18"/>
  <c r="D154" i="18"/>
  <c r="H17" i="18"/>
  <c r="D118" i="18"/>
  <c r="F14" i="18"/>
  <c r="D15" i="18"/>
  <c r="H15" i="18"/>
  <c r="D94" i="18"/>
  <c r="F55" i="18"/>
  <c r="D56" i="18"/>
  <c r="H25" i="17"/>
  <c r="P25" i="17"/>
  <c r="V25" i="17"/>
  <c r="T25" i="17"/>
  <c r="R25" i="17"/>
  <c r="N25" i="17"/>
  <c r="L25" i="17"/>
  <c r="J25" i="17"/>
  <c r="AN84" i="11" l="1"/>
  <c r="AN30" i="17"/>
  <c r="AN15" i="17" l="1"/>
  <c r="AN16" i="17"/>
  <c r="H6" i="18" l="1"/>
  <c r="H13" i="18"/>
  <c r="H12" i="18"/>
  <c r="H8" i="18"/>
  <c r="H10" i="18"/>
  <c r="H7" i="18"/>
  <c r="H9" i="18"/>
  <c r="H11" i="18"/>
  <c r="C181" i="18" l="1"/>
  <c r="C183" i="18"/>
  <c r="F13" i="18"/>
  <c r="C188" i="18"/>
  <c r="C184" i="18"/>
  <c r="F52" i="18"/>
  <c r="C182" i="18"/>
  <c r="F50" i="18"/>
  <c r="F45" i="18"/>
  <c r="C186" i="18"/>
  <c r="F46" i="18"/>
  <c r="C187" i="18"/>
  <c r="C185" i="18"/>
  <c r="D52" i="18"/>
  <c r="D117" i="18"/>
  <c r="F49" i="18"/>
  <c r="D91" i="18"/>
  <c r="D150" i="18"/>
  <c r="F47" i="18"/>
  <c r="F51" i="18"/>
  <c r="F6" i="18"/>
  <c r="F48" i="18"/>
  <c r="F12" i="18"/>
  <c r="F7" i="18"/>
  <c r="F10" i="18"/>
  <c r="F8" i="18"/>
  <c r="F11" i="18"/>
  <c r="F9" i="18"/>
  <c r="D6" i="18"/>
  <c r="D7" i="18"/>
  <c r="D8" i="18"/>
  <c r="D9" i="18"/>
  <c r="D10" i="18"/>
  <c r="D11" i="18"/>
  <c r="D12" i="18"/>
  <c r="D13" i="18"/>
  <c r="D45" i="18"/>
  <c r="D46" i="18"/>
  <c r="D47" i="18"/>
  <c r="D48" i="18"/>
  <c r="D49" i="18"/>
  <c r="D50" i="18"/>
  <c r="D51" i="18"/>
  <c r="D84" i="18"/>
  <c r="D86" i="18"/>
  <c r="D88" i="18"/>
  <c r="D90" i="18"/>
  <c r="D110" i="18"/>
  <c r="D112" i="18"/>
  <c r="D114" i="18"/>
  <c r="D116" i="18"/>
  <c r="D143" i="18"/>
  <c r="D145" i="18"/>
  <c r="D147" i="18"/>
  <c r="D149" i="18"/>
  <c r="D85" i="18"/>
  <c r="D87" i="18"/>
  <c r="D89" i="18"/>
  <c r="D111" i="18"/>
  <c r="D113" i="18"/>
  <c r="D115" i="18"/>
  <c r="D144" i="18"/>
  <c r="D146" i="18"/>
  <c r="D148" i="18"/>
  <c r="D190" i="18" l="1"/>
  <c r="E225" i="18" s="1"/>
  <c r="D196" i="18"/>
  <c r="E231" i="18" s="1"/>
  <c r="D194" i="18"/>
  <c r="E229" i="18" s="1"/>
  <c r="D192" i="18"/>
  <c r="E227" i="18" s="1"/>
  <c r="D195" i="18"/>
  <c r="E230" i="18" s="1"/>
  <c r="D193" i="18"/>
  <c r="E228" i="18" s="1"/>
  <c r="D191" i="18"/>
  <c r="E226" i="18" s="1"/>
  <c r="D189" i="18"/>
  <c r="E224" i="18" s="1"/>
  <c r="D186" i="18"/>
  <c r="E221" i="18" s="1"/>
  <c r="D187" i="18"/>
  <c r="E222" i="18" s="1"/>
  <c r="D188" i="18"/>
  <c r="E223" i="18" s="1"/>
  <c r="D181" i="18"/>
  <c r="E216" i="18" s="1"/>
  <c r="D182" i="18"/>
  <c r="E217" i="18" s="1"/>
  <c r="D183" i="18"/>
  <c r="E218" i="18" s="1"/>
  <c r="D184" i="18"/>
  <c r="E219" i="18" s="1"/>
  <c r="D185" i="18"/>
  <c r="E220" i="18" s="1"/>
  <c r="AM76" i="11"/>
  <c r="AK76" i="11"/>
  <c r="AI76" i="11"/>
  <c r="AG76" i="11"/>
  <c r="AE76" i="11"/>
  <c r="AC76" i="11"/>
  <c r="AA76" i="11"/>
  <c r="Y76" i="11"/>
  <c r="W76" i="11"/>
  <c r="U76" i="11"/>
  <c r="S76" i="11"/>
  <c r="Q76" i="11"/>
  <c r="O76" i="11"/>
  <c r="M76" i="11"/>
  <c r="K76" i="11"/>
  <c r="I76" i="11"/>
  <c r="AM40" i="11"/>
  <c r="AK40" i="11"/>
  <c r="AI40" i="11"/>
  <c r="AG40" i="11"/>
  <c r="AE40" i="11"/>
  <c r="AC40" i="11"/>
  <c r="AA40" i="11"/>
  <c r="Y40" i="11"/>
  <c r="W40" i="11"/>
  <c r="U40" i="11"/>
  <c r="S40" i="11"/>
  <c r="Q40" i="11"/>
  <c r="O40" i="11"/>
  <c r="M40" i="11"/>
  <c r="K40" i="11"/>
  <c r="I40" i="11"/>
  <c r="AM13" i="11"/>
  <c r="AK13" i="11"/>
  <c r="AI13" i="11"/>
  <c r="AG13" i="11"/>
  <c r="AE13" i="11"/>
  <c r="AC13" i="11"/>
  <c r="AA13" i="11"/>
  <c r="Y13" i="11"/>
  <c r="W13" i="11"/>
  <c r="U13" i="11"/>
  <c r="S13" i="11"/>
  <c r="Q13" i="11"/>
  <c r="O13" i="11"/>
  <c r="M13" i="11"/>
  <c r="K13" i="11"/>
  <c r="I13" i="11"/>
  <c r="AM24" i="17"/>
  <c r="AK24" i="17"/>
  <c r="AI24" i="17"/>
  <c r="AG24" i="17"/>
  <c r="AE24" i="17"/>
  <c r="AC24" i="17"/>
  <c r="AA24" i="17"/>
  <c r="Y24" i="17"/>
  <c r="W24" i="17"/>
  <c r="U24" i="17"/>
  <c r="S24" i="17"/>
  <c r="Q24" i="17"/>
  <c r="O24" i="17"/>
  <c r="M24" i="17"/>
  <c r="K24" i="17"/>
  <c r="I24" i="17"/>
  <c r="AM17" i="17"/>
  <c r="AM25" i="17" s="1"/>
  <c r="AK17" i="17"/>
  <c r="AK25" i="17" s="1"/>
  <c r="AI17" i="17"/>
  <c r="AI25" i="17" s="1"/>
  <c r="AG17" i="17"/>
  <c r="AG25" i="17" s="1"/>
  <c r="AE17" i="17"/>
  <c r="AE25" i="17" s="1"/>
  <c r="AC17" i="17"/>
  <c r="AC25" i="17" s="1"/>
  <c r="AA17" i="17"/>
  <c r="AA25" i="17" s="1"/>
  <c r="Y17" i="17"/>
  <c r="Y25" i="17" s="1"/>
  <c r="W17" i="17"/>
  <c r="W25" i="17" s="1"/>
  <c r="U17" i="17"/>
  <c r="U25" i="17" s="1"/>
  <c r="S17" i="17"/>
  <c r="S25" i="17" s="1"/>
  <c r="Q17" i="17"/>
  <c r="O17" i="17"/>
  <c r="M17" i="17"/>
  <c r="M25" i="17" s="1"/>
  <c r="K17" i="17"/>
  <c r="K25" i="17" s="1"/>
  <c r="I17" i="17"/>
  <c r="I25" i="17" s="1"/>
  <c r="Q25" i="17" l="1"/>
  <c r="O25" i="17"/>
  <c r="D216" i="18"/>
  <c r="D217" i="18"/>
  <c r="D218" i="18"/>
  <c r="AN29" i="17"/>
  <c r="AN28" i="17"/>
  <c r="AN25" i="17"/>
  <c r="AP24" i="17"/>
  <c r="AN24" i="17"/>
  <c r="AN23" i="17"/>
  <c r="AN22" i="17"/>
  <c r="AN21" i="17"/>
  <c r="AN20" i="17"/>
  <c r="AN19" i="17"/>
  <c r="AN18" i="17"/>
  <c r="AP17" i="17"/>
  <c r="AN17" i="17"/>
  <c r="AN14" i="17"/>
  <c r="AN13" i="17"/>
  <c r="AN12" i="17"/>
  <c r="AN11" i="17"/>
  <c r="AN10" i="17"/>
  <c r="AN9" i="17"/>
  <c r="AN8" i="17"/>
  <c r="AN7" i="17"/>
  <c r="AP25" i="17" l="1"/>
  <c r="D219" i="18"/>
  <c r="D220" i="18"/>
  <c r="O78" i="11"/>
  <c r="O79" i="11" s="1"/>
  <c r="L78" i="11"/>
  <c r="L79" i="11" s="1"/>
  <c r="M78" i="11"/>
  <c r="M79" i="11" s="1"/>
  <c r="N78" i="11"/>
  <c r="N79" i="11" s="1"/>
  <c r="P78" i="11"/>
  <c r="P79" i="11" s="1"/>
  <c r="Q78" i="11"/>
  <c r="Q79" i="11" s="1"/>
  <c r="R78" i="11"/>
  <c r="R79" i="11" s="1"/>
  <c r="S78" i="11"/>
  <c r="S79" i="11" s="1"/>
  <c r="T78" i="11"/>
  <c r="T79" i="11" s="1"/>
  <c r="U78" i="11"/>
  <c r="U79" i="11" s="1"/>
  <c r="V78" i="11"/>
  <c r="V79" i="11" s="1"/>
  <c r="W78" i="11"/>
  <c r="W79" i="11" s="1"/>
  <c r="X78" i="11"/>
  <c r="X79" i="11" s="1"/>
  <c r="Y78" i="11"/>
  <c r="Y79" i="11" s="1"/>
  <c r="Z78" i="11"/>
  <c r="Z79" i="11" s="1"/>
  <c r="AA78" i="11"/>
  <c r="AA79" i="11" s="1"/>
  <c r="AB78" i="11"/>
  <c r="AB79" i="11" s="1"/>
  <c r="AC78" i="11"/>
  <c r="AC79" i="11" s="1"/>
  <c r="AD78" i="11"/>
  <c r="AD79" i="11" s="1"/>
  <c r="AE78" i="11"/>
  <c r="AE79" i="11" s="1"/>
  <c r="AF78" i="11"/>
  <c r="AF79" i="11" s="1"/>
  <c r="AG78" i="11"/>
  <c r="AG79" i="11" s="1"/>
  <c r="AH78" i="11"/>
  <c r="AH79" i="11" s="1"/>
  <c r="AI78" i="11"/>
  <c r="AI79" i="11" s="1"/>
  <c r="AJ78" i="11"/>
  <c r="AJ79" i="11" s="1"/>
  <c r="AK78" i="11"/>
  <c r="AK79" i="11" s="1"/>
  <c r="AL78" i="11"/>
  <c r="AL79" i="11" s="1"/>
  <c r="AM78" i="11"/>
  <c r="AM79" i="11" s="1"/>
  <c r="K78" i="11"/>
  <c r="K79" i="11" s="1"/>
  <c r="J78" i="11"/>
  <c r="J79" i="11" s="1"/>
  <c r="I78" i="11"/>
  <c r="C216" i="18" s="1"/>
  <c r="H78" i="11"/>
  <c r="H79" i="11" s="1"/>
  <c r="C217" i="18" l="1"/>
  <c r="C218" i="18" s="1"/>
  <c r="C219" i="18" s="1"/>
  <c r="C220" i="18" s="1"/>
  <c r="C221" i="18"/>
  <c r="I79" i="11"/>
  <c r="AP13" i="11"/>
  <c r="AN13" i="11"/>
  <c r="AW8" i="11"/>
  <c r="AW9" i="11"/>
  <c r="AW10" i="11"/>
  <c r="AW11" i="11"/>
  <c r="AW12" i="11"/>
  <c r="AW15" i="11"/>
  <c r="AW16" i="11"/>
  <c r="AW17" i="11"/>
  <c r="AW18" i="11"/>
  <c r="AW19" i="11"/>
  <c r="AW20" i="11"/>
  <c r="AW21" i="11"/>
  <c r="AW22" i="11"/>
  <c r="AW23" i="11"/>
  <c r="AW24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" i="11"/>
  <c r="AN83" i="11"/>
  <c r="AN82" i="11"/>
  <c r="AP76" i="11"/>
  <c r="AN76" i="11"/>
  <c r="AP40" i="11"/>
  <c r="AN40" i="11"/>
  <c r="C222" i="18" l="1"/>
  <c r="D221" i="18"/>
  <c r="AP78" i="11"/>
  <c r="AP79" i="11"/>
  <c r="AN79" i="11"/>
  <c r="AN78" i="11"/>
  <c r="C223" i="18" l="1"/>
  <c r="D222" i="18"/>
  <c r="AP80" i="11"/>
  <c r="C224" i="18" l="1"/>
  <c r="D223" i="18"/>
  <c r="C225" i="18" l="1"/>
  <c r="D224" i="18"/>
  <c r="D225" i="18" l="1"/>
  <c r="C226" i="18"/>
  <c r="C227" i="18" l="1"/>
  <c r="D226" i="18"/>
  <c r="C228" i="18" l="1"/>
  <c r="D227" i="18"/>
  <c r="D228" i="18" l="1"/>
  <c r="C229" i="18"/>
  <c r="C230" i="18" l="1"/>
  <c r="D229" i="18"/>
  <c r="C231" i="18" l="1"/>
  <c r="D231" i="18" s="1"/>
  <c r="D230" i="18"/>
</calcChain>
</file>

<file path=xl/sharedStrings.xml><?xml version="1.0" encoding="utf-8"?>
<sst xmlns="http://schemas.openxmlformats.org/spreadsheetml/2006/main" count="688" uniqueCount="365">
  <si>
    <t>専</t>
  </si>
  <si>
    <t>授</t>
  </si>
  <si>
    <t>単</t>
  </si>
  <si>
    <t xml:space="preserve"> </t>
  </si>
  <si>
    <t>業</t>
  </si>
  <si>
    <t>科</t>
  </si>
  <si>
    <t>基</t>
  </si>
  <si>
    <t>目</t>
  </si>
  <si>
    <t>位</t>
  </si>
  <si>
    <t>礎</t>
  </si>
  <si>
    <t>○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</si>
  <si>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</si>
  <si>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</si>
  <si>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</si>
  <si>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</si>
  <si>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</si>
  <si>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</si>
  <si>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</si>
  <si>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</si>
  <si>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</si>
  <si>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</si>
  <si>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</si>
  <si>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</si>
  <si>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</si>
  <si>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</si>
  <si>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</si>
  <si>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必修科目</t>
    <rPh sb="0" eb="2">
      <t>ヒッシュウ</t>
    </rPh>
    <rPh sb="2" eb="4">
      <t>カモク</t>
    </rPh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</si>
  <si>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</si>
  <si>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</si>
  <si>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</si>
  <si>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</si>
  <si>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</si>
  <si>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</si>
  <si>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</si>
  <si>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</si>
  <si>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</si>
  <si>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</si>
  <si>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</si>
  <si>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</si>
  <si>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</si>
  <si>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共通教育科目（選択科目）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カモク</t>
    </rPh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</si>
  <si>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</si>
  <si>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</si>
  <si>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</si>
  <si>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</si>
  <si>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</si>
  <si>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</si>
  <si>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</si>
  <si>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</si>
  <si>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</si>
  <si>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</si>
  <si>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</si>
  <si>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</si>
  <si>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</si>
  <si>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</si>
  <si>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 xml:space="preserve">電気回路学Ⅱ及び演習 </t>
  </si>
  <si>
    <t xml:space="preserve">必 </t>
  </si>
  <si>
    <t xml:space="preserve">応用数学Ⅰ及び演習 </t>
  </si>
  <si>
    <t xml:space="preserve">電気磁気学Ⅰ及び演習 </t>
  </si>
  <si>
    <t xml:space="preserve">量　　子　　力　　学 </t>
  </si>
  <si>
    <t xml:space="preserve">応用数学Ⅱ及び演習 </t>
  </si>
  <si>
    <t xml:space="preserve">修 </t>
  </si>
  <si>
    <t xml:space="preserve">電気磁気学Ⅱ及び演習 </t>
  </si>
  <si>
    <t xml:space="preserve">科 </t>
  </si>
  <si>
    <t xml:space="preserve">通　　信　　工　　学 </t>
  </si>
  <si>
    <t xml:space="preserve">目 </t>
  </si>
  <si>
    <t xml:space="preserve">電気電子工学実験Ⅱ </t>
  </si>
  <si>
    <t xml:space="preserve">電気電子工学実験Ⅲ </t>
  </si>
  <si>
    <t xml:space="preserve">卒　　業　　論　　文 </t>
  </si>
  <si>
    <t>選</t>
    <rPh sb="0" eb="1">
      <t>セン</t>
    </rPh>
    <phoneticPr fontId="1"/>
  </si>
  <si>
    <t xml:space="preserve">原子力・放射線と環境 </t>
  </si>
  <si>
    <t>択</t>
  </si>
  <si>
    <t xml:space="preserve">生　産　工　学　論 </t>
  </si>
  <si>
    <t>科</t>
    <phoneticPr fontId="1"/>
  </si>
  <si>
    <t xml:space="preserve">科　学　技　術　論 </t>
  </si>
  <si>
    <t>目</t>
    <phoneticPr fontId="1"/>
  </si>
  <si>
    <t xml:space="preserve">材　料　科　学　論 </t>
  </si>
  <si>
    <t>A</t>
    <phoneticPr fontId="1"/>
  </si>
  <si>
    <t>群</t>
    <phoneticPr fontId="1"/>
  </si>
  <si>
    <t>科</t>
    <phoneticPr fontId="1"/>
  </si>
  <si>
    <t>電　　気　　化　　学</t>
  </si>
  <si>
    <t>目</t>
    <phoneticPr fontId="1"/>
  </si>
  <si>
    <t>電　気　磁　気　学　Ⅲ</t>
  </si>
  <si>
    <t>B</t>
  </si>
  <si>
    <t>電　子　材　料　工　学</t>
  </si>
  <si>
    <t>群</t>
  </si>
  <si>
    <t>光エレクトロニクス</t>
  </si>
  <si>
    <t>選</t>
  </si>
  <si>
    <t>電　気　回　路　学　Ⅲ</t>
  </si>
  <si>
    <t>パワーエレクトロニクス</t>
  </si>
  <si>
    <t>C</t>
  </si>
  <si>
    <t>高電圧・プラズマ工学</t>
  </si>
  <si>
    <t>群</t>
    <rPh sb="0" eb="1">
      <t>グン</t>
    </rPh>
    <phoneticPr fontId="1"/>
  </si>
  <si>
    <t>システム制御工学</t>
  </si>
  <si>
    <t>プログラム基礎と演習</t>
  </si>
  <si>
    <t>電　　波　　工　　学</t>
  </si>
  <si>
    <t>シ　ス　テ　ム　工　学</t>
  </si>
  <si>
    <t>LSIシステム設計</t>
  </si>
  <si>
    <t>光　通　信　工　学</t>
  </si>
  <si>
    <t>化　　学　　基　　礎</t>
  </si>
  <si>
    <t>地　球　科　学　基　礎</t>
  </si>
  <si>
    <t>電気電子工学特別講義Ⅰ</t>
  </si>
  <si>
    <t>電気電子工学特別講義Ⅱ</t>
  </si>
  <si>
    <t>E</t>
    <phoneticPr fontId="1"/>
  </si>
  <si>
    <t>工　　場　　見　　学</t>
  </si>
  <si>
    <t>電気電子設計製図</t>
  </si>
  <si>
    <t>電気法規及び施設管理</t>
  </si>
  <si>
    <t>電　　　波　　　法</t>
  </si>
  <si>
    <t>必修科目</t>
    <rPh sb="0" eb="2">
      <t>ヒッシュウ</t>
    </rPh>
    <rPh sb="2" eb="4">
      <t>カモク</t>
    </rPh>
    <phoneticPr fontId="4"/>
  </si>
  <si>
    <t>選択科目A群</t>
    <rPh sb="0" eb="2">
      <t>センタク</t>
    </rPh>
    <rPh sb="2" eb="4">
      <t>カモク</t>
    </rPh>
    <rPh sb="5" eb="6">
      <t>グン</t>
    </rPh>
    <phoneticPr fontId="1"/>
  </si>
  <si>
    <t>選択科目B群</t>
    <phoneticPr fontId="1"/>
  </si>
  <si>
    <t>選択科目C群</t>
    <phoneticPr fontId="4"/>
  </si>
  <si>
    <t>選択科目D群</t>
    <phoneticPr fontId="4"/>
  </si>
  <si>
    <t>選択科目E群</t>
    <phoneticPr fontId="4"/>
  </si>
  <si>
    <t>フレッシュマンセミナーⅠ 250152111101</t>
    <phoneticPr fontId="4"/>
  </si>
  <si>
    <t>フレッシュマンセミナーⅡ 250152111102</t>
    <phoneticPr fontId="4"/>
  </si>
  <si>
    <t>「・」が入っているためヒットせず</t>
    <rPh sb="4" eb="5">
      <t>ハイ</t>
    </rPh>
    <phoneticPr fontId="4"/>
  </si>
  <si>
    <t>「・」が入っているためヒットせず</t>
    <phoneticPr fontId="4"/>
  </si>
  <si>
    <t>コンピュ－タ工学 250222000303</t>
    <phoneticPr fontId="4"/>
  </si>
  <si>
    <t>「ー」が異なるためヒットせず</t>
    <rPh sb="4" eb="5">
      <t>コト</t>
    </rPh>
    <phoneticPr fontId="4"/>
  </si>
  <si>
    <t>D</t>
    <phoneticPr fontId="4"/>
  </si>
  <si>
    <t>F</t>
    <phoneticPr fontId="4"/>
  </si>
  <si>
    <t>　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</si>
  <si>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</si>
  <si>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</si>
  <si>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</si>
  <si>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</si>
  <si>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</si>
  <si>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</si>
  <si>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</si>
  <si>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</si>
  <si>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</si>
  <si>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</si>
  <si>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</si>
  <si>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</si>
  <si>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</si>
  <si>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</si>
  <si>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</si>
  <si>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</si>
  <si>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</si>
  <si>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</si>
  <si>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</si>
  <si>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</si>
  <si>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</si>
  <si>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</si>
  <si>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</si>
  <si>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区</t>
  </si>
  <si>
    <t>専</t>
    <rPh sb="0" eb="1">
      <t>マコト</t>
    </rPh>
    <phoneticPr fontId="4"/>
  </si>
  <si>
    <t>専</t>
    <rPh sb="0" eb="1">
      <t>アツシ</t>
    </rPh>
    <phoneticPr fontId="4"/>
  </si>
  <si>
    <t>門</t>
    <rPh sb="0" eb="1">
      <t>モン</t>
    </rPh>
    <phoneticPr fontId="4"/>
  </si>
  <si>
    <t>中</t>
    <rPh sb="0" eb="1">
      <t>チュウ</t>
    </rPh>
    <phoneticPr fontId="4"/>
  </si>
  <si>
    <t>上</t>
    <rPh sb="0" eb="1">
      <t>ウエ</t>
    </rPh>
    <phoneticPr fontId="4"/>
  </si>
  <si>
    <t>分</t>
  </si>
  <si>
    <t>級</t>
    <phoneticPr fontId="4"/>
  </si>
  <si>
    <t>基</t>
    <rPh sb="0" eb="1">
      <t>モト</t>
    </rPh>
    <phoneticPr fontId="4"/>
  </si>
  <si>
    <t>微分積分学ＡⅠ</t>
    <rPh sb="0" eb="2">
      <t>ビブン</t>
    </rPh>
    <rPh sb="2" eb="4">
      <t>セキブン</t>
    </rPh>
    <rPh sb="4" eb="5">
      <t>ガク</t>
    </rPh>
    <phoneticPr fontId="1"/>
  </si>
  <si>
    <t>礎</t>
    <phoneticPr fontId="4"/>
  </si>
  <si>
    <t>必</t>
    <phoneticPr fontId="4"/>
  </si>
  <si>
    <t>線形代数学Ⅰ</t>
    <rPh sb="0" eb="2">
      <t>センケイ</t>
    </rPh>
    <rPh sb="2" eb="5">
      <t>ダイスウガク</t>
    </rPh>
    <phoneticPr fontId="1"/>
  </si>
  <si>
    <t>教</t>
    <phoneticPr fontId="4"/>
  </si>
  <si>
    <t>修</t>
    <phoneticPr fontId="4"/>
  </si>
  <si>
    <t>物理学基礎ＡⅠ</t>
    <rPh sb="0" eb="3">
      <t>ブツリガク</t>
    </rPh>
    <rPh sb="3" eb="5">
      <t>キソ</t>
    </rPh>
    <phoneticPr fontId="1"/>
  </si>
  <si>
    <t>育</t>
    <phoneticPr fontId="4"/>
  </si>
  <si>
    <t>科</t>
    <rPh sb="0" eb="1">
      <t>カ</t>
    </rPh>
    <phoneticPr fontId="4"/>
  </si>
  <si>
    <t>微分積分学ＡⅡ</t>
    <rPh sb="0" eb="2">
      <t>ビブン</t>
    </rPh>
    <rPh sb="2" eb="4">
      <t>セキブン</t>
    </rPh>
    <rPh sb="4" eb="5">
      <t>ガク</t>
    </rPh>
    <phoneticPr fontId="1"/>
  </si>
  <si>
    <t>科</t>
    <phoneticPr fontId="4"/>
  </si>
  <si>
    <t>目</t>
    <rPh sb="0" eb="1">
      <t>モク</t>
    </rPh>
    <phoneticPr fontId="4"/>
  </si>
  <si>
    <t>線形代数学Ⅱ</t>
    <rPh sb="0" eb="2">
      <t>センケイ</t>
    </rPh>
    <rPh sb="2" eb="5">
      <t>ダイスウガク</t>
    </rPh>
    <phoneticPr fontId="1"/>
  </si>
  <si>
    <t>目</t>
    <phoneticPr fontId="4"/>
  </si>
  <si>
    <t>物理学基礎ＡⅡ</t>
    <rPh sb="0" eb="3">
      <t>ブツリガク</t>
    </rPh>
    <rPh sb="3" eb="5">
      <t>キソ</t>
    </rPh>
    <phoneticPr fontId="1"/>
  </si>
  <si>
    <t>○</t>
    <phoneticPr fontId="1"/>
  </si>
  <si>
    <t>フレッシュマン・セミナー</t>
    <phoneticPr fontId="1"/>
  </si>
  <si>
    <t xml:space="preserve">電気回路学Ⅰ及び演習 </t>
    <phoneticPr fontId="1"/>
  </si>
  <si>
    <t>コンピュータ工学</t>
    <rPh sb="6" eb="8">
      <t>コウガク</t>
    </rPh>
    <phoneticPr fontId="1"/>
  </si>
  <si>
    <t xml:space="preserve">アナログ電子回路 </t>
    <phoneticPr fontId="1"/>
  </si>
  <si>
    <t>電子物性基礎</t>
    <rPh sb="0" eb="2">
      <t>デンシ</t>
    </rPh>
    <rPh sb="2" eb="4">
      <t>ブッセイ</t>
    </rPh>
    <rPh sb="4" eb="6">
      <t>キソ</t>
    </rPh>
    <phoneticPr fontId="1"/>
  </si>
  <si>
    <t xml:space="preserve">電　気　機　器　学　Ⅰ </t>
    <phoneticPr fontId="1"/>
  </si>
  <si>
    <t xml:space="preserve">電気エネルギー工学Ⅰ </t>
    <phoneticPr fontId="1"/>
  </si>
  <si>
    <t xml:space="preserve">制　御　工　学 </t>
    <phoneticPr fontId="1"/>
  </si>
  <si>
    <t>電気電子工学実験ⅠＡ</t>
    <phoneticPr fontId="1"/>
  </si>
  <si>
    <t>電気電子工学実験ⅠＢ</t>
    <phoneticPr fontId="1"/>
  </si>
  <si>
    <t xml:space="preserve">エンジニアリング・デザイン実習 </t>
    <rPh sb="13" eb="15">
      <t>ジッシュウ</t>
    </rPh>
    <phoneticPr fontId="1"/>
  </si>
  <si>
    <t>工学基礎英語</t>
    <rPh sb="0" eb="2">
      <t>コウガク</t>
    </rPh>
    <rPh sb="2" eb="4">
      <t>キソ</t>
    </rPh>
    <rPh sb="4" eb="6">
      <t>エイゴ</t>
    </rPh>
    <phoneticPr fontId="1"/>
  </si>
  <si>
    <t>電気電子英語</t>
    <rPh sb="0" eb="2">
      <t>デンキ</t>
    </rPh>
    <rPh sb="2" eb="4">
      <t>デンシ</t>
    </rPh>
    <rPh sb="4" eb="6">
      <t>エイゴ</t>
    </rPh>
    <phoneticPr fontId="1"/>
  </si>
  <si>
    <t>工学倫理</t>
    <rPh sb="2" eb="4">
      <t>リンリ</t>
    </rPh>
    <phoneticPr fontId="1"/>
  </si>
  <si>
    <t>エネルギー工学論</t>
    <rPh sb="5" eb="7">
      <t>コウガク</t>
    </rPh>
    <rPh sb="7" eb="8">
      <t>ロン</t>
    </rPh>
    <phoneticPr fontId="1"/>
  </si>
  <si>
    <t>環境工学論</t>
    <rPh sb="0" eb="2">
      <t>カンキョウ</t>
    </rPh>
    <rPh sb="2" eb="4">
      <t>コウガク</t>
    </rPh>
    <rPh sb="4" eb="5">
      <t>ロン</t>
    </rPh>
    <phoneticPr fontId="1"/>
  </si>
  <si>
    <t>電気電子計測</t>
    <rPh sb="0" eb="2">
      <t>デンキ</t>
    </rPh>
    <rPh sb="2" eb="4">
      <t>デンシ</t>
    </rPh>
    <rPh sb="4" eb="6">
      <t>ケイソク</t>
    </rPh>
    <phoneticPr fontId="1"/>
  </si>
  <si>
    <t>電　気　機　器　学　Ⅱ</t>
    <phoneticPr fontId="1"/>
  </si>
  <si>
    <t>電気エネルギー工学Ⅱ</t>
    <phoneticPr fontId="1"/>
  </si>
  <si>
    <t>○</t>
    <phoneticPr fontId="4"/>
  </si>
  <si>
    <t>デジタル電子回路</t>
    <phoneticPr fontId="1"/>
  </si>
  <si>
    <t>電気数学基礎</t>
    <rPh sb="0" eb="6">
      <t>デンキスウガクキソ</t>
    </rPh>
    <phoneticPr fontId="1"/>
  </si>
  <si>
    <t>インターンシップ</t>
    <phoneticPr fontId="1"/>
  </si>
  <si>
    <t>専門科目</t>
    <rPh sb="0" eb="2">
      <t>センモン</t>
    </rPh>
    <rPh sb="2" eb="4">
      <t>カモク</t>
    </rPh>
    <phoneticPr fontId="4"/>
  </si>
  <si>
    <t>専門科目</t>
    <rPh sb="0" eb="2">
      <t>センモン</t>
    </rPh>
    <rPh sb="2" eb="4">
      <t>カモク</t>
    </rPh>
    <phoneticPr fontId="4"/>
  </si>
  <si>
    <t>専門科目D群</t>
    <rPh sb="0" eb="2">
      <t>センモン</t>
    </rPh>
    <rPh sb="2" eb="4">
      <t>カモク</t>
    </rPh>
    <rPh sb="5" eb="6">
      <t>グン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</si>
  <si>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</si>
  <si>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</si>
  <si>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</si>
  <si>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</si>
  <si>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</si>
  <si>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</si>
  <si>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</si>
  <si>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</si>
  <si>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</si>
  <si>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</si>
  <si>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</si>
  <si>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</si>
  <si>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</si>
  <si>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</si>
  <si>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</si>
  <si>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</si>
  <si>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</si>
  <si>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</si>
  <si>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</si>
  <si>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</si>
  <si>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</si>
  <si>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</si>
  <si>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</si>
  <si>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</si>
  <si>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</si>
  <si>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</si>
  <si>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</si>
  <si>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</si>
  <si>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</si>
  <si>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</si>
  <si>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</si>
  <si>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</si>
  <si>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</si>
  <si>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</si>
  <si>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</si>
  <si>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</si>
  <si>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</si>
  <si>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</si>
  <si>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</si>
  <si>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初年次教育科目</t>
    <phoneticPr fontId="4"/>
  </si>
  <si>
    <t>ｸﾞﾛｰﾊﾞﾙ教育科目</t>
    <phoneticPr fontId="4"/>
  </si>
  <si>
    <t>合計GP</t>
    <rPh sb="0" eb="2">
      <t>ゴウケイ</t>
    </rPh>
    <phoneticPr fontId="4"/>
  </si>
  <si>
    <t>A</t>
    <phoneticPr fontId="4"/>
  </si>
  <si>
    <t>B</t>
    <phoneticPr fontId="4"/>
  </si>
  <si>
    <t>P</t>
    <phoneticPr fontId="4"/>
  </si>
  <si>
    <t>※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</si>
  <si>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</si>
  <si>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単位修得状況確認表（共通教育科目：外国人留学生）</t>
    <rPh sb="10" eb="12">
      <t>キョウツウ</t>
    </rPh>
    <rPh sb="12" eb="14">
      <t>キョウイク</t>
    </rPh>
    <rPh sb="14" eb="16">
      <t>カモク</t>
    </rPh>
    <rPh sb="17" eb="20">
      <t>ガイコクジン</t>
    </rPh>
    <rPh sb="20" eb="23">
      <t>リュウガクセイ</t>
    </rPh>
    <phoneticPr fontId="4"/>
  </si>
  <si>
    <t>－</t>
    <phoneticPr fontId="4"/>
  </si>
  <si>
    <t>日本語・日本事情科目</t>
    <rPh sb="0" eb="3">
      <t>ニホンゴ</t>
    </rPh>
    <rPh sb="4" eb="6">
      <t>ニホン</t>
    </rPh>
    <rPh sb="6" eb="8">
      <t>ジジョウ</t>
    </rPh>
    <rPh sb="8" eb="10">
      <t>カモク</t>
    </rPh>
    <phoneticPr fontId="4"/>
  </si>
  <si>
    <t>日本語</t>
    <rPh sb="0" eb="3">
      <t>ニホンゴ</t>
    </rPh>
    <phoneticPr fontId="4"/>
  </si>
  <si>
    <t>日本事情</t>
    <rPh sb="0" eb="2">
      <t>ニホン</t>
    </rPh>
    <rPh sb="2" eb="4">
      <t>ジジョウ</t>
    </rPh>
    <phoneticPr fontId="4"/>
  </si>
  <si>
    <t>(4)</t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</si>
  <si>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</si>
  <si>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</si>
  <si>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</si>
  <si>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GPA</t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</si>
  <si>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</si>
  <si>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</si>
  <si>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</si>
  <si>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</si>
  <si>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STEP１</t>
  </si>
  <si>
    <t>STEP２</t>
  </si>
  <si>
    <t>（補足説明）</t>
    <rPh sb="1" eb="3">
      <t>ホソク</t>
    </rPh>
    <rPh sb="3" eb="5">
      <t>セツメイ</t>
    </rPh>
    <phoneticPr fontId="4"/>
  </si>
  <si>
    <t>③【共通教育科目】評価F科目の再履修での修得単位数</t>
    <phoneticPr fontId="4"/>
  </si>
  <si>
    <t>③【専門教育科目】評価F科目の再履修での修得単位数</t>
    <phoneticPr fontId="4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</si>
  <si>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</si>
  <si>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</si>
  <si>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</si>
  <si>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</si>
  <si>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</si>
  <si>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</si>
  <si>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</si>
  <si>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</si>
  <si>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</si>
  <si>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</si>
  <si>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</si>
  <si>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</si>
  <si>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</si>
  <si>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</si>
  <si>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</si>
  <si>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</si>
  <si>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</si>
  <si>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 xml:space="preserve">  上記１～３の手順で入力する。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</si>
  <si>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</si>
  <si>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</si>
  <si>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</si>
  <si>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</si>
  <si>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</si>
  <si>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</si>
  <si>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</si>
  <si>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</si>
  <si>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</si>
  <si>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</si>
  <si>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</si>
  <si>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</si>
  <si>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</si>
  <si>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</si>
  <si>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</si>
  <si>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</si>
  <si>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　を計算し、その値を入力する。</t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</si>
  <si>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</si>
  <si>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</si>
  <si>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</si>
  <si>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</si>
  <si>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※期をまたがって開講される科目は、成績の出</t>
  </si>
  <si>
    <t>　された期に記入する。例えば通年の場合、後</t>
  </si>
  <si>
    <t>　期に記入する。</t>
  </si>
  <si>
    <t>※評価Fの科目を再履修して単位を修得した場合</t>
  </si>
  <si>
    <t>　の入力方法について</t>
  </si>
  <si>
    <t>　・P評価の単位数は、当該期①の欄に、</t>
  </si>
  <si>
    <t>　・F評価の単位数は、当該期②の欄に、</t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</si>
  <si>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</si>
  <si>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</si>
  <si>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２．オレンジ枠に合計修得単位数を入力する。</t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</si>
  <si>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</si>
  <si>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</si>
  <si>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の科目は含まない。</t>
    <phoneticPr fontId="4"/>
  </si>
  <si>
    <t>　上記1～3の手順で入力する。</t>
  </si>
  <si>
    <t>　やす。</t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</si>
  <si>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</si>
  <si>
    <t>　　期③の欄に入力する。なお、②には再履修</t>
    <phoneticPr fontId="4"/>
  </si>
  <si>
    <t>量子物性工学</t>
    <rPh sb="0" eb="2">
      <t>リョウシ</t>
    </rPh>
    <rPh sb="2" eb="4">
      <t>ブッセイ</t>
    </rPh>
    <rPh sb="4" eb="6">
      <t>コウガク</t>
    </rPh>
    <phoneticPr fontId="1"/>
  </si>
  <si>
    <t>2021年度
前期</t>
    <rPh sb="4" eb="6">
      <t>ネンド</t>
    </rPh>
    <rPh sb="7" eb="9">
      <t>ゼンキ</t>
    </rPh>
    <phoneticPr fontId="4"/>
  </si>
  <si>
    <t>2021年度
後期</t>
    <rPh sb="4" eb="6">
      <t>ネンド</t>
    </rPh>
    <rPh sb="7" eb="9">
      <t>コウキ</t>
    </rPh>
    <phoneticPr fontId="4"/>
  </si>
  <si>
    <t xml:space="preserve">半　導　体　工　学 </t>
    <rPh sb="6" eb="7">
      <t>コウ</t>
    </rPh>
    <rPh sb="8" eb="9">
      <t>ガク</t>
    </rPh>
    <phoneticPr fontId="1"/>
  </si>
  <si>
    <t>　　科目それぞれの合計単位数を記入する。</t>
    <phoneticPr fontId="4"/>
  </si>
  <si>
    <t>※コース選択必修科目（10単位以上）は、標準履修課程表</t>
    <rPh sb="4" eb="6">
      <t>センタク</t>
    </rPh>
    <rPh sb="6" eb="8">
      <t>ヒッシュウ</t>
    </rPh>
    <rPh sb="8" eb="10">
      <t>カモク</t>
    </rPh>
    <rPh sb="13" eb="15">
      <t>タンイ</t>
    </rPh>
    <rPh sb="15" eb="17">
      <t>イジョウ</t>
    </rPh>
    <rPh sb="20" eb="22">
      <t>ヒョウジュン</t>
    </rPh>
    <rPh sb="22" eb="24">
      <t>リシュウ</t>
    </rPh>
    <rPh sb="24" eb="26">
      <t>カテイ</t>
    </rPh>
    <rPh sb="26" eb="27">
      <t>ヒョウ</t>
    </rPh>
    <phoneticPr fontId="4"/>
  </si>
  <si>
    <t>　で確認すること。</t>
    <rPh sb="2" eb="4">
      <t>カクニン</t>
    </rPh>
    <phoneticPr fontId="4"/>
  </si>
  <si>
    <t>１．黄色枠に各科目(英語及び日本語科目の場合は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2" eb="13">
      <t>オヨ</t>
    </rPh>
    <rPh sb="14" eb="17">
      <t>ニホンゴ</t>
    </rPh>
    <phoneticPr fontId="4"/>
  </si>
  <si>
    <t>　　修得した合計単位数)の修得単位数を記入する。</t>
    <phoneticPr fontId="4"/>
  </si>
  <si>
    <t>　今期の分を上記1～3の手順で入力した後、</t>
    <rPh sb="1" eb="3">
      <t>コンキ</t>
    </rPh>
    <rPh sb="4" eb="5">
      <t>ブン</t>
    </rPh>
    <phoneticPr fontId="4"/>
  </si>
  <si>
    <t xml:space="preserve">  過去の評価（黄色枠）と合計GP（灰色枠）</t>
    <rPh sb="13" eb="15">
      <t>ゴウケイ</t>
    </rPh>
    <rPh sb="18" eb="19">
      <t>ハイ</t>
    </rPh>
    <rPh sb="19" eb="20">
      <t>イロ</t>
    </rPh>
    <rPh sb="20" eb="21">
      <t>ワク</t>
    </rPh>
    <phoneticPr fontId="4"/>
  </si>
  <si>
    <t>　を削除し、過去のオレンジ枠の合計修得単位数</t>
    <rPh sb="6" eb="8">
      <t>カコ</t>
    </rPh>
    <phoneticPr fontId="4"/>
  </si>
  <si>
    <t>　から今期再履修で修得した単位数を引いた値を</t>
    <rPh sb="3" eb="5">
      <t>コンキ</t>
    </rPh>
    <phoneticPr fontId="4"/>
  </si>
  <si>
    <t>　過去のオレンジ枠の合計修得単位数に再入力する。</t>
    <rPh sb="1" eb="3">
      <t>カコ</t>
    </rPh>
    <rPh sb="8" eb="9">
      <t>ワク</t>
    </rPh>
    <rPh sb="10" eb="12">
      <t>ゴウケイ</t>
    </rPh>
    <rPh sb="12" eb="14">
      <t>シュウトク</t>
    </rPh>
    <rPh sb="14" eb="17">
      <t>タンイスウ</t>
    </rPh>
    <rPh sb="18" eb="19">
      <t>サイ</t>
    </rPh>
    <phoneticPr fontId="4"/>
  </si>
  <si>
    <t>学科：電気電子工学科</t>
    <rPh sb="0" eb="2">
      <t>ガッカ</t>
    </rPh>
    <rPh sb="3" eb="5">
      <t>デンキ</t>
    </rPh>
    <rPh sb="5" eb="7">
      <t>デンシ</t>
    </rPh>
    <rPh sb="7" eb="10">
      <t>コウガッカ</t>
    </rPh>
    <phoneticPr fontId="4"/>
  </si>
  <si>
    <t>※既修得単位（D以上）の科目を再履修して単位を</t>
    <rPh sb="1" eb="4">
      <t>キシュウトク</t>
    </rPh>
    <rPh sb="4" eb="6">
      <t>タンイ</t>
    </rPh>
    <phoneticPr fontId="4"/>
  </si>
  <si>
    <t>　修得した場合の入力方法について</t>
    <phoneticPr fontId="4"/>
  </si>
  <si>
    <t>※既修得単位（D以上）の科目を再履修して単位を</t>
    <phoneticPr fontId="4"/>
  </si>
  <si>
    <t>　修得した場合の入力方法について</t>
    <phoneticPr fontId="4"/>
  </si>
  <si>
    <t>2022年度
前期</t>
    <rPh sb="4" eb="6">
      <t>ネンド</t>
    </rPh>
    <rPh sb="7" eb="9">
      <t>ゼンキ</t>
    </rPh>
    <phoneticPr fontId="4"/>
  </si>
  <si>
    <t>2022年度
後期</t>
    <rPh sb="4" eb="6">
      <t>ネンド</t>
    </rPh>
    <rPh sb="7" eb="9">
      <t>コウキ</t>
    </rPh>
    <phoneticPr fontId="4"/>
  </si>
  <si>
    <t>2023年度
前期</t>
    <rPh sb="4" eb="6">
      <t>ネンド</t>
    </rPh>
    <rPh sb="7" eb="9">
      <t>ゼンキ</t>
    </rPh>
    <phoneticPr fontId="4"/>
  </si>
  <si>
    <t>2023年度
後期</t>
    <rPh sb="4" eb="6">
      <t>ネンド</t>
    </rPh>
    <rPh sb="7" eb="9">
      <t>コウキ</t>
    </rPh>
    <phoneticPr fontId="4"/>
  </si>
  <si>
    <t>2024年度
前期</t>
    <rPh sb="4" eb="6">
      <t>ネンド</t>
    </rPh>
    <rPh sb="7" eb="9">
      <t>ゼンキ</t>
    </rPh>
    <phoneticPr fontId="4"/>
  </si>
  <si>
    <t>2024年度
後期</t>
    <rPh sb="4" eb="6">
      <t>ネンド</t>
    </rPh>
    <rPh sb="7" eb="9">
      <t>コウキ</t>
    </rPh>
    <phoneticPr fontId="4"/>
  </si>
  <si>
    <t>2025年度
前期</t>
    <rPh sb="4" eb="6">
      <t>ネンド</t>
    </rPh>
    <rPh sb="7" eb="9">
      <t>ゼンキ</t>
    </rPh>
    <phoneticPr fontId="4"/>
  </si>
  <si>
    <t>2025年度
後期</t>
    <rPh sb="4" eb="6">
      <t>ネンド</t>
    </rPh>
    <rPh sb="7" eb="9">
      <t>コウキ</t>
    </rPh>
    <phoneticPr fontId="4"/>
  </si>
  <si>
    <t>入学年度：平成31年度</t>
    <rPh sb="0" eb="2">
      <t>ニュウガク</t>
    </rPh>
    <rPh sb="2" eb="4">
      <t>ネンド</t>
    </rPh>
    <rPh sb="5" eb="7">
      <t>ヘイセイ</t>
    </rPh>
    <rPh sb="9" eb="10">
      <t>ネン</t>
    </rPh>
    <rPh sb="10" eb="11">
      <t>ド</t>
    </rPh>
    <phoneticPr fontId="4"/>
  </si>
  <si>
    <t>1期終了時</t>
    <rPh sb="2" eb="5">
      <t>シュウリョウジ</t>
    </rPh>
    <phoneticPr fontId="4"/>
  </si>
  <si>
    <t>2期終了時</t>
    <rPh sb="2" eb="5">
      <t>シュウリョウジ</t>
    </rPh>
    <phoneticPr fontId="4"/>
  </si>
  <si>
    <t>3期終了時</t>
    <rPh sb="2" eb="5">
      <t>シュウリョウジ</t>
    </rPh>
    <phoneticPr fontId="4"/>
  </si>
  <si>
    <t>4期終了時</t>
    <rPh sb="2" eb="5">
      <t>シュウリョウジ</t>
    </rPh>
    <phoneticPr fontId="4"/>
  </si>
  <si>
    <t>5期終了時</t>
    <rPh sb="2" eb="5">
      <t>シュウリョウジ</t>
    </rPh>
    <phoneticPr fontId="4"/>
  </si>
  <si>
    <t>6期終了時</t>
    <rPh sb="2" eb="5">
      <t>シュウリョウジ</t>
    </rPh>
    <phoneticPr fontId="4"/>
  </si>
  <si>
    <t>7期終了時</t>
    <rPh sb="2" eb="5">
      <t>シュウリョウジ</t>
    </rPh>
    <phoneticPr fontId="4"/>
  </si>
  <si>
    <t>8期終了時</t>
    <rPh sb="2" eb="5">
      <t>シュウリョウジ</t>
    </rPh>
    <phoneticPr fontId="4"/>
  </si>
  <si>
    <t>9期終了時</t>
    <rPh sb="2" eb="5">
      <t>シュウリョウジ</t>
    </rPh>
    <phoneticPr fontId="4"/>
  </si>
  <si>
    <t>10期終了時</t>
    <rPh sb="3" eb="6">
      <t>シュウリョウジ</t>
    </rPh>
    <phoneticPr fontId="4"/>
  </si>
  <si>
    <t>11期終了時</t>
    <rPh sb="3" eb="6">
      <t>シュウリョウジ</t>
    </rPh>
    <phoneticPr fontId="4"/>
  </si>
  <si>
    <t>12期終了時</t>
    <rPh sb="3" eb="6">
      <t>シュウリョウジ</t>
    </rPh>
    <phoneticPr fontId="4"/>
  </si>
  <si>
    <t>13期終了時</t>
    <rPh sb="3" eb="6">
      <t>シュウリョウジ</t>
    </rPh>
    <phoneticPr fontId="4"/>
  </si>
  <si>
    <t>14期終了時</t>
    <rPh sb="3" eb="6">
      <t>シュウリョウジ</t>
    </rPh>
    <phoneticPr fontId="4"/>
  </si>
  <si>
    <t>15期終了時</t>
    <rPh sb="3" eb="6">
      <t>シュウリョウジ</t>
    </rPh>
    <phoneticPr fontId="4"/>
  </si>
  <si>
    <t>16期終了時</t>
    <rPh sb="3" eb="6">
      <t>シュウリョウジ</t>
    </rPh>
    <phoneticPr fontId="4"/>
  </si>
  <si>
    <t>累積GPAの値を学業成績証明書と一致するかチェックする。</t>
    <rPh sb="6" eb="7">
      <t>アタイ</t>
    </rPh>
    <rPh sb="16" eb="18">
      <t>イッチ</t>
    </rPh>
    <phoneticPr fontId="4"/>
  </si>
  <si>
    <t>右下赤枠の「累積GPA」の値が、学業成績証明書に記載されて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</si>
</sst>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0.95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.95"/>
      <color theme="1"/>
      <name val="ＭＳ 明朝"/>
      <family val="1"/>
      <charset val="128"/>
    </font>
    <font>
      <sz val="10.9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95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</fills>
  <borders count="114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9" fillId="0" borderId="0">
      <alignment vertical="center"/>
    </xf>
  </cellStyleXfs>
  <cellXfs count="46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0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textRotation="255" wrapText="1"/>
    </xf>
    <xf numFmtId="0" fontId="8" fillId="0" borderId="35" xfId="0" applyFont="1" applyFill="1" applyBorder="1" applyAlignment="1">
      <alignment vertical="center" textRotation="255" wrapText="1"/>
    </xf>
    <xf numFmtId="0" fontId="8" fillId="0" borderId="38" xfId="0" applyFont="1" applyFill="1" applyBorder="1" applyAlignment="1">
      <alignment vertical="center" textRotation="255" wrapText="1"/>
    </xf>
    <xf numFmtId="0" fontId="8" fillId="0" borderId="20" xfId="0" applyFont="1" applyFill="1" applyBorder="1" applyAlignment="1">
      <alignment vertical="center" textRotation="255" wrapText="1"/>
    </xf>
    <xf numFmtId="0" fontId="8" fillId="0" borderId="32" xfId="0" applyFont="1" applyFill="1" applyBorder="1" applyAlignment="1">
      <alignment vertical="center" textRotation="255" wrapText="1"/>
    </xf>
    <xf numFmtId="0" fontId="8" fillId="0" borderId="39" xfId="0" applyFont="1" applyFill="1" applyBorder="1" applyAlignment="1">
      <alignment vertical="center" textRotation="255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vertical="center" textRotation="255" wrapText="1"/>
    </xf>
    <xf numFmtId="0" fontId="8" fillId="0" borderId="49" xfId="0" applyFont="1" applyFill="1" applyBorder="1" applyAlignment="1">
      <alignment vertical="center" textRotation="255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textRotation="255"/>
    </xf>
    <xf numFmtId="0" fontId="8" fillId="0" borderId="32" xfId="0" applyFont="1" applyFill="1" applyBorder="1" applyAlignment="1">
      <alignment vertical="center" textRotation="255"/>
    </xf>
    <xf numFmtId="0" fontId="8" fillId="0" borderId="45" xfId="0" applyFont="1" applyFill="1" applyBorder="1" applyAlignment="1">
      <alignment vertical="center" textRotation="255"/>
    </xf>
    <xf numFmtId="0" fontId="8" fillId="0" borderId="31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4" borderId="79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0" xfId="1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18" fillId="5" borderId="19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3" fillId="0" borderId="83" xfId="1" applyFont="1" applyBorder="1"/>
    <xf numFmtId="0" fontId="3" fillId="0" borderId="52" xfId="1" applyFont="1" applyBorder="1"/>
    <xf numFmtId="176" fontId="20" fillId="0" borderId="0" xfId="0" applyNumberFormat="1" applyFont="1" applyFill="1">
      <alignment vertical="center"/>
    </xf>
    <xf numFmtId="176" fontId="20" fillId="0" borderId="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20" fillId="0" borderId="4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176" fontId="20" fillId="7" borderId="27" xfId="0" applyNumberFormat="1" applyFont="1" applyFill="1" applyBorder="1">
      <alignment vertical="center"/>
    </xf>
    <xf numFmtId="176" fontId="20" fillId="7" borderId="4" xfId="0" applyNumberFormat="1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34" xfId="0" applyFont="1" applyBorder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>
      <alignment vertical="center"/>
    </xf>
    <xf numFmtId="0" fontId="22" fillId="0" borderId="0" xfId="0" applyFont="1">
      <alignment vertical="center"/>
    </xf>
    <xf numFmtId="0" fontId="6" fillId="0" borderId="0" xfId="0" applyFont="1" applyFill="1" applyBorder="1">
      <alignment vertical="center"/>
    </xf>
    <xf numFmtId="176" fontId="20" fillId="6" borderId="27" xfId="0" applyNumberFormat="1" applyFont="1" applyFill="1" applyBorder="1">
      <alignment vertical="center"/>
    </xf>
    <xf numFmtId="176" fontId="20" fillId="6" borderId="4" xfId="0" applyNumberFormat="1" applyFont="1" applyFill="1" applyBorder="1">
      <alignment vertical="center"/>
    </xf>
    <xf numFmtId="176" fontId="20" fillId="6" borderId="12" xfId="0" applyNumberFormat="1" applyFont="1" applyFill="1" applyBorder="1">
      <alignment vertical="center"/>
    </xf>
    <xf numFmtId="176" fontId="20" fillId="6" borderId="9" xfId="0" applyNumberFormat="1" applyFont="1" applyFill="1" applyBorder="1">
      <alignment vertical="center"/>
    </xf>
    <xf numFmtId="176" fontId="20" fillId="6" borderId="10" xfId="0" applyNumberFormat="1" applyFont="1" applyFill="1" applyBorder="1">
      <alignment vertical="center"/>
    </xf>
    <xf numFmtId="0" fontId="8" fillId="0" borderId="14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vertical="center" wrapText="1"/>
    </xf>
    <xf numFmtId="0" fontId="8" fillId="0" borderId="72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7" fillId="0" borderId="64" xfId="1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vertical="center" wrapText="1"/>
    </xf>
    <xf numFmtId="0" fontId="7" fillId="0" borderId="64" xfId="1" applyFont="1" applyFill="1" applyBorder="1" applyAlignment="1">
      <alignment vertical="center"/>
    </xf>
    <xf numFmtId="0" fontId="7" fillId="0" borderId="63" xfId="1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23" fillId="0" borderId="34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76" xfId="1" applyFont="1" applyBorder="1" applyAlignment="1">
      <alignment horizontal="center" vertical="center"/>
    </xf>
    <xf numFmtId="0" fontId="23" fillId="0" borderId="40" xfId="1" applyFont="1" applyBorder="1" applyAlignment="1">
      <alignment vertical="center"/>
    </xf>
    <xf numFmtId="0" fontId="23" fillId="0" borderId="20" xfId="1" applyFont="1" applyBorder="1" applyAlignment="1">
      <alignment vertical="center"/>
    </xf>
    <xf numFmtId="0" fontId="23" fillId="0" borderId="41" xfId="1" applyFont="1" applyBorder="1" applyAlignment="1">
      <alignment vertical="center"/>
    </xf>
    <xf numFmtId="0" fontId="23" fillId="0" borderId="45" xfId="1" applyFont="1" applyBorder="1" applyAlignment="1">
      <alignment vertical="center"/>
    </xf>
    <xf numFmtId="0" fontId="24" fillId="0" borderId="38" xfId="1" applyFont="1" applyFill="1" applyBorder="1" applyAlignment="1">
      <alignment horizontal="center" vertical="center"/>
    </xf>
    <xf numFmtId="0" fontId="24" fillId="0" borderId="40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vertical="center"/>
    </xf>
    <xf numFmtId="0" fontId="24" fillId="0" borderId="10" xfId="1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distributed" vertical="center"/>
    </xf>
    <xf numFmtId="0" fontId="24" fillId="0" borderId="27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distributed" vertical="center"/>
    </xf>
    <xf numFmtId="0" fontId="23" fillId="0" borderId="4" xfId="1" applyFont="1" applyFill="1" applyBorder="1" applyAlignment="1">
      <alignment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39" xfId="1" applyFont="1" applyFill="1" applyBorder="1" applyAlignment="1">
      <alignment horizontal="center" vertical="center"/>
    </xf>
    <xf numFmtId="0" fontId="24" fillId="0" borderId="41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vertical="center"/>
    </xf>
    <xf numFmtId="0" fontId="23" fillId="0" borderId="12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distributed" vertical="center"/>
    </xf>
    <xf numFmtId="0" fontId="24" fillId="0" borderId="12" xfId="1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 applyProtection="1">
      <alignment horizontal="center" vertical="center" wrapText="1"/>
      <protection locked="0"/>
    </xf>
    <xf numFmtId="0" fontId="18" fillId="0" borderId="64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5" fillId="0" borderId="103" xfId="0" applyFont="1" applyFill="1" applyBorder="1" applyAlignment="1">
      <alignment horizontal="distributed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104" xfId="0" applyFont="1" applyBorder="1" applyAlignment="1">
      <alignment horizontal="distributed" vertical="center"/>
    </xf>
    <xf numFmtId="0" fontId="24" fillId="0" borderId="3" xfId="0" applyFont="1" applyBorder="1" applyAlignment="1">
      <alignment horizontal="center" vertical="center"/>
    </xf>
    <xf numFmtId="0" fontId="26" fillId="0" borderId="104" xfId="0" applyFont="1" applyFill="1" applyBorder="1" applyAlignment="1">
      <alignment horizontal="distributed" vertical="center"/>
    </xf>
    <xf numFmtId="0" fontId="25" fillId="0" borderId="104" xfId="0" applyFont="1" applyBorder="1" applyAlignment="1">
      <alignment horizontal="distributed" vertical="center"/>
    </xf>
    <xf numFmtId="0" fontId="27" fillId="0" borderId="40" xfId="0" applyFont="1" applyBorder="1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104" xfId="0" applyFont="1" applyFill="1" applyBorder="1" applyAlignment="1">
      <alignment horizontal="distributed" vertical="center"/>
    </xf>
    <xf numFmtId="0" fontId="24" fillId="0" borderId="3" xfId="0" applyFont="1" applyFill="1" applyBorder="1" applyAlignment="1">
      <alignment horizontal="center" vertical="center"/>
    </xf>
    <xf numFmtId="0" fontId="28" fillId="0" borderId="104" xfId="0" applyFont="1" applyBorder="1" applyAlignment="1">
      <alignment horizontal="distributed" vertical="center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5" xfId="0" applyFont="1" applyBorder="1" applyAlignment="1">
      <alignment horizontal="distributed" vertical="center"/>
    </xf>
    <xf numFmtId="0" fontId="24" fillId="0" borderId="8" xfId="0" applyFont="1" applyBorder="1" applyAlignment="1">
      <alignment horizontal="center" vertical="center"/>
    </xf>
    <xf numFmtId="0" fontId="24" fillId="0" borderId="106" xfId="0" applyFont="1" applyBorder="1" applyAlignment="1">
      <alignment horizontal="distributed" vertical="center"/>
    </xf>
    <xf numFmtId="0" fontId="24" fillId="0" borderId="6" xfId="0" applyFont="1" applyBorder="1" applyAlignment="1">
      <alignment horizontal="center" vertical="center"/>
    </xf>
    <xf numFmtId="0" fontId="24" fillId="0" borderId="107" xfId="0" applyFont="1" applyBorder="1" applyAlignment="1">
      <alignment horizontal="distributed" vertical="center"/>
    </xf>
    <xf numFmtId="0" fontId="24" fillId="0" borderId="108" xfId="0" applyFont="1" applyBorder="1" applyAlignment="1">
      <alignment horizontal="distributed" vertical="center"/>
    </xf>
    <xf numFmtId="0" fontId="24" fillId="0" borderId="7" xfId="0" applyFont="1" applyBorder="1" applyAlignment="1">
      <alignment horizontal="center" vertical="center"/>
    </xf>
    <xf numFmtId="0" fontId="24" fillId="0" borderId="103" xfId="0" applyFont="1" applyBorder="1" applyAlignment="1">
      <alignment horizontal="distributed" vertical="center"/>
    </xf>
    <xf numFmtId="0" fontId="24" fillId="0" borderId="5" xfId="0" applyFont="1" applyBorder="1" applyAlignment="1">
      <alignment horizontal="center" vertical="center"/>
    </xf>
    <xf numFmtId="0" fontId="24" fillId="0" borderId="76" xfId="0" applyFont="1" applyBorder="1" applyAlignment="1">
      <alignment horizontal="distributed" vertical="center"/>
    </xf>
    <xf numFmtId="0" fontId="24" fillId="0" borderId="81" xfId="0" applyFont="1" applyBorder="1" applyAlignment="1">
      <alignment horizontal="distributed" vertical="center"/>
    </xf>
    <xf numFmtId="0" fontId="25" fillId="0" borderId="81" xfId="0" applyFont="1" applyBorder="1" applyAlignment="1">
      <alignment horizontal="distributed" vertical="center"/>
    </xf>
    <xf numFmtId="0" fontId="26" fillId="0" borderId="82" xfId="0" applyFont="1" applyFill="1" applyBorder="1" applyAlignment="1">
      <alignment horizontal="distributed" vertical="center"/>
    </xf>
    <xf numFmtId="0" fontId="24" fillId="0" borderId="84" xfId="0" applyFont="1" applyBorder="1" applyAlignment="1">
      <alignment horizontal="distributed" vertical="center"/>
    </xf>
    <xf numFmtId="0" fontId="24" fillId="0" borderId="109" xfId="0" applyFont="1" applyFill="1" applyBorder="1" applyAlignment="1">
      <alignment horizontal="distributed" vertical="center"/>
    </xf>
    <xf numFmtId="0" fontId="24" fillId="0" borderId="110" xfId="0" applyFont="1" applyFill="1" applyBorder="1" applyAlignment="1">
      <alignment horizontal="center" vertical="center"/>
    </xf>
    <xf numFmtId="0" fontId="24" fillId="0" borderId="87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 vertical="center"/>
    </xf>
    <xf numFmtId="0" fontId="24" fillId="0" borderId="77" xfId="0" applyFont="1" applyBorder="1" applyAlignment="1">
      <alignment horizontal="distributed" vertical="center"/>
    </xf>
    <xf numFmtId="0" fontId="24" fillId="0" borderId="27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 textRotation="255" wrapText="1"/>
    </xf>
    <xf numFmtId="0" fontId="24" fillId="0" borderId="76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5" fillId="0" borderId="75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30" fillId="0" borderId="0" xfId="3" applyFont="1">
      <alignment vertical="center"/>
    </xf>
    <xf numFmtId="0" fontId="29" fillId="0" borderId="0" xfId="3">
      <alignment vertical="center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11" fillId="0" borderId="0" xfId="3" applyFont="1">
      <alignment vertical="center"/>
    </xf>
    <xf numFmtId="0" fontId="33" fillId="0" borderId="0" xfId="3" applyFont="1">
      <alignment vertical="center"/>
    </xf>
    <xf numFmtId="0" fontId="11" fillId="0" borderId="0" xfId="3" applyFont="1" applyBorder="1">
      <alignment vertical="center"/>
    </xf>
    <xf numFmtId="0" fontId="34" fillId="0" borderId="0" xfId="3" applyFont="1" applyBorder="1">
      <alignment vertical="center"/>
    </xf>
    <xf numFmtId="0" fontId="11" fillId="0" borderId="91" xfId="3" applyFont="1" applyBorder="1" applyAlignment="1">
      <alignment horizontal="right" vertical="center"/>
    </xf>
    <xf numFmtId="0" fontId="35" fillId="0" borderId="91" xfId="3" applyFont="1" applyBorder="1" applyAlignment="1">
      <alignment vertical="center"/>
    </xf>
    <xf numFmtId="0" fontId="11" fillId="0" borderId="91" xfId="3" applyFont="1" applyBorder="1" applyAlignment="1">
      <alignment horizontal="center" vertical="center"/>
    </xf>
    <xf numFmtId="0" fontId="11" fillId="0" borderId="0" xfId="3" applyFont="1" applyFill="1" applyBorder="1">
      <alignment vertical="center"/>
    </xf>
    <xf numFmtId="0" fontId="11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/>
    </xf>
    <xf numFmtId="0" fontId="11" fillId="0" borderId="4" xfId="3" applyFont="1" applyBorder="1">
      <alignment vertical="center"/>
    </xf>
    <xf numFmtId="0" fontId="33" fillId="0" borderId="0" xfId="3" applyFont="1" applyBorder="1">
      <alignment vertical="center"/>
    </xf>
    <xf numFmtId="0" fontId="33" fillId="0" borderId="91" xfId="3" applyFont="1" applyBorder="1">
      <alignment vertical="center"/>
    </xf>
    <xf numFmtId="0" fontId="33" fillId="0" borderId="91" xfId="3" applyFont="1" applyBorder="1" applyAlignment="1">
      <alignment horizontal="center" vertical="center"/>
    </xf>
    <xf numFmtId="0" fontId="33" fillId="0" borderId="91" xfId="3" applyFont="1" applyBorder="1" applyAlignment="1">
      <alignment horizontal="right" vertical="center"/>
    </xf>
    <xf numFmtId="0" fontId="36" fillId="0" borderId="0" xfId="3" applyFont="1">
      <alignment vertical="center"/>
    </xf>
    <xf numFmtId="0" fontId="37" fillId="0" borderId="0" xfId="3" applyFont="1" applyBorder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Fill="1" applyBorder="1">
      <alignment vertical="center"/>
    </xf>
    <xf numFmtId="0" fontId="6" fillId="0" borderId="1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9" fillId="0" borderId="0" xfId="0" applyFont="1" applyFill="1">
      <alignment vertical="center"/>
    </xf>
    <xf numFmtId="0" fontId="40" fillId="0" borderId="0" xfId="0" applyFont="1" applyFill="1" applyAlignment="1" applyProtection="1">
      <alignment vertical="center" wrapText="1"/>
      <protection locked="0"/>
    </xf>
    <xf numFmtId="0" fontId="8" fillId="8" borderId="16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 applyProtection="1">
      <alignment horizontal="center" vertical="center" wrapText="1"/>
      <protection locked="0"/>
    </xf>
    <xf numFmtId="0" fontId="9" fillId="6" borderId="54" xfId="0" applyFont="1" applyFill="1" applyBorder="1" applyAlignment="1">
      <alignment horizontal="center" vertical="center" wrapText="1"/>
    </xf>
    <xf numFmtId="0" fontId="41" fillId="6" borderId="0" xfId="1" applyFont="1" applyFill="1"/>
    <xf numFmtId="0" fontId="8" fillId="0" borderId="20" xfId="0" applyFont="1" applyFill="1" applyBorder="1" applyAlignment="1">
      <alignment vertical="center" wrapText="1"/>
    </xf>
    <xf numFmtId="0" fontId="8" fillId="0" borderId="74" xfId="0" applyFont="1" applyFill="1" applyBorder="1" applyAlignment="1">
      <alignment vertical="center" wrapText="1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3" borderId="49" xfId="0" applyFont="1" applyFill="1" applyBorder="1" applyAlignment="1" applyProtection="1">
      <alignment horizontal="center" vertical="center" wrapText="1"/>
      <protection locked="0"/>
    </xf>
    <xf numFmtId="0" fontId="18" fillId="5" borderId="38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0" fontId="16" fillId="0" borderId="78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0" fillId="0" borderId="0" xfId="0">
      <alignment vertical="center"/>
    </xf>
    <xf numFmtId="0" fontId="18" fillId="5" borderId="2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4" fillId="0" borderId="0" xfId="0" applyFont="1" applyAlignment="1" applyProtection="1"/>
    <xf numFmtId="0" fontId="43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3" fillId="0" borderId="0" xfId="0" applyFont="1" applyFill="1" applyAlignment="1">
      <alignment vertical="center" wrapText="1"/>
    </xf>
    <xf numFmtId="0" fontId="43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 wrapText="1"/>
      <protection locked="0"/>
    </xf>
    <xf numFmtId="0" fontId="22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8" fillId="9" borderId="22" xfId="0" applyFont="1" applyFill="1" applyBorder="1" applyAlignment="1" applyProtection="1">
      <alignment horizontal="center" vertical="center" wrapText="1"/>
    </xf>
    <xf numFmtId="0" fontId="8" fillId="9" borderId="30" xfId="0" applyFont="1" applyFill="1" applyBorder="1" applyAlignment="1" applyProtection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11" fillId="0" borderId="4" xfId="3" applyFont="1" applyBorder="1" applyAlignment="1">
      <alignment vertical="center" wrapText="1"/>
    </xf>
    <xf numFmtId="0" fontId="33" fillId="0" borderId="91" xfId="3" applyFont="1" applyBorder="1" applyAlignment="1">
      <alignment vertical="center"/>
    </xf>
    <xf numFmtId="0" fontId="33" fillId="0" borderId="91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72" xfId="3" applyFont="1" applyBorder="1" applyAlignment="1">
      <alignment horizontal="center" vertical="center"/>
    </xf>
    <xf numFmtId="0" fontId="11" fillId="0" borderId="58" xfId="3" applyFont="1" applyBorder="1" applyAlignment="1">
      <alignment horizontal="center" vertical="center"/>
    </xf>
    <xf numFmtId="0" fontId="33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62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62" xfId="1" applyFont="1" applyFill="1" applyBorder="1" applyAlignment="1">
      <alignment horizontal="left" vertical="center"/>
    </xf>
    <xf numFmtId="0" fontId="6" fillId="0" borderId="64" xfId="1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88" xfId="1" applyFont="1" applyFill="1" applyBorder="1" applyAlignment="1">
      <alignment horizontal="center" vertical="center" textRotation="255"/>
    </xf>
    <xf numFmtId="0" fontId="7" fillId="0" borderId="89" xfId="1" applyFont="1" applyFill="1" applyBorder="1" applyAlignment="1">
      <alignment horizontal="center" vertical="center" textRotation="255"/>
    </xf>
    <xf numFmtId="0" fontId="7" fillId="0" borderId="93" xfId="1" applyFont="1" applyFill="1" applyBorder="1" applyAlignment="1">
      <alignment horizontal="center" vertical="center" textRotation="255"/>
    </xf>
    <xf numFmtId="0" fontId="7" fillId="0" borderId="65" xfId="1" applyFont="1" applyFill="1" applyBorder="1" applyAlignment="1">
      <alignment horizontal="center" vertical="center" wrapText="1"/>
    </xf>
    <xf numFmtId="0" fontId="7" fillId="0" borderId="67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7" fillId="0" borderId="62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vertical="center"/>
    </xf>
    <xf numFmtId="0" fontId="7" fillId="0" borderId="43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91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11" xfId="1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7" fillId="0" borderId="112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38" fillId="0" borderId="75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38" fillId="0" borderId="49" xfId="1" applyFont="1" applyFill="1" applyBorder="1" applyAlignment="1">
      <alignment horizontal="center" vertical="center" wrapText="1"/>
    </xf>
    <xf numFmtId="0" fontId="38" fillId="0" borderId="52" xfId="1" applyFont="1" applyFill="1" applyBorder="1" applyAlignment="1">
      <alignment horizontal="center" vertical="center" wrapText="1"/>
    </xf>
    <xf numFmtId="0" fontId="38" fillId="0" borderId="44" xfId="1" applyFont="1" applyFill="1" applyBorder="1" applyAlignment="1">
      <alignment horizontal="center" vertical="center" wrapText="1"/>
    </xf>
    <xf numFmtId="0" fontId="38" fillId="0" borderId="46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5" fillId="0" borderId="94" xfId="1" applyFont="1" applyFill="1" applyBorder="1" applyAlignment="1">
      <alignment horizontal="center" vertical="center"/>
    </xf>
    <xf numFmtId="0" fontId="15" fillId="0" borderId="95" xfId="1" applyFont="1" applyFill="1" applyBorder="1" applyAlignment="1">
      <alignment horizontal="center" vertical="center"/>
    </xf>
    <xf numFmtId="0" fontId="15" fillId="0" borderId="96" xfId="1" applyFont="1" applyFill="1" applyBorder="1" applyAlignment="1">
      <alignment horizontal="center" vertical="center"/>
    </xf>
    <xf numFmtId="0" fontId="15" fillId="0" borderId="97" xfId="1" applyFont="1" applyFill="1" applyBorder="1" applyAlignment="1">
      <alignment horizontal="center" vertical="center"/>
    </xf>
    <xf numFmtId="0" fontId="15" fillId="0" borderId="98" xfId="1" applyFont="1" applyFill="1" applyBorder="1" applyAlignment="1">
      <alignment horizontal="center" vertical="center"/>
    </xf>
    <xf numFmtId="0" fontId="15" fillId="0" borderId="99" xfId="1" applyFont="1" applyFill="1" applyBorder="1" applyAlignment="1">
      <alignment horizontal="center" vertical="center"/>
    </xf>
    <xf numFmtId="0" fontId="15" fillId="0" borderId="100" xfId="1" applyFont="1" applyFill="1" applyBorder="1" applyAlignment="1">
      <alignment horizontal="center" vertical="center"/>
    </xf>
    <xf numFmtId="0" fontId="15" fillId="0" borderId="101" xfId="1" applyFont="1" applyFill="1" applyBorder="1" applyAlignment="1">
      <alignment horizontal="center" vertical="center"/>
    </xf>
    <xf numFmtId="0" fontId="15" fillId="0" borderId="102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8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34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31" xfId="0" applyFont="1" applyFill="1" applyBorder="1" applyAlignment="1">
      <alignment horizontal="center" vertical="center" textRotation="255" wrapText="1"/>
    </xf>
    <xf numFmtId="0" fontId="6" fillId="0" borderId="63" xfId="1" applyFont="1" applyFill="1" applyBorder="1" applyAlignment="1">
      <alignment horizontal="left" vertical="center"/>
    </xf>
    <xf numFmtId="0" fontId="5" fillId="0" borderId="51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11" fillId="0" borderId="88" xfId="1" applyFont="1" applyFill="1" applyBorder="1" applyAlignment="1">
      <alignment horizontal="center" vertical="center" textRotation="255"/>
    </xf>
    <xf numFmtId="0" fontId="11" fillId="0" borderId="89" xfId="1" applyFont="1" applyFill="1" applyBorder="1" applyAlignment="1">
      <alignment horizontal="center" vertical="center" textRotation="255"/>
    </xf>
    <xf numFmtId="0" fontId="11" fillId="0" borderId="93" xfId="1" applyFont="1" applyFill="1" applyBorder="1" applyAlignment="1">
      <alignment horizontal="center" vertical="center" textRotation="255"/>
    </xf>
    <xf numFmtId="0" fontId="19" fillId="0" borderId="36" xfId="0" applyFont="1" applyBorder="1" applyAlignment="1">
      <alignment horizontal="center" vertical="center" textRotation="255"/>
    </xf>
    <xf numFmtId="0" fontId="19" fillId="0" borderId="38" xfId="0" applyFont="1" applyBorder="1" applyAlignment="1">
      <alignment horizontal="center" vertical="center" textRotation="255"/>
    </xf>
    <xf numFmtId="0" fontId="19" fillId="0" borderId="39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42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19" fillId="0" borderId="26" xfId="0" applyFont="1" applyBorder="1" applyAlignment="1">
      <alignment horizontal="center" vertical="center" textRotation="255"/>
    </xf>
    <xf numFmtId="0" fontId="19" fillId="0" borderId="50" xfId="0" applyFont="1" applyBorder="1" applyAlignment="1">
      <alignment horizontal="center" vertical="center" textRotation="255"/>
    </xf>
    <xf numFmtId="0" fontId="19" fillId="0" borderId="24" xfId="0" applyFont="1" applyBorder="1" applyAlignment="1">
      <alignment horizontal="center" vertical="center" textRotation="255"/>
    </xf>
    <xf numFmtId="0" fontId="19" fillId="0" borderId="17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center" vertical="center" textRotation="255"/>
    </xf>
    <xf numFmtId="0" fontId="16" fillId="0" borderId="80" xfId="0" applyFont="1" applyFill="1" applyBorder="1" applyAlignment="1">
      <alignment horizontal="center" vertical="center" wrapText="1"/>
    </xf>
    <xf numFmtId="0" fontId="16" fillId="0" borderId="113" xfId="0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13" fillId="0" borderId="4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CCFFCC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累積グラフ!$B$110:$B$125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累積グラフ!必修科目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C-4F2C-8043-E42DA18AA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75472"/>
        <c:axId val="2036864592"/>
      </c:barChart>
      <c:catAx>
        <c:axId val="203687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036864592"/>
        <c:crosses val="autoZero"/>
        <c:auto val="1"/>
        <c:lblAlgn val="ctr"/>
        <c:lblOffset val="100"/>
        <c:noMultiLvlLbl val="0"/>
      </c:catAx>
      <c:valAx>
        <c:axId val="2036864592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687547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累積グラフ!$D$142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累積グラフ!$B$143:$B$158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6-48AF-BBF5-9F9AA2A6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71120"/>
        <c:axId val="2036861872"/>
      </c:barChart>
      <c:catAx>
        <c:axId val="203687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036861872"/>
        <c:crosses val="autoZero"/>
        <c:auto val="1"/>
        <c:lblAlgn val="ctr"/>
        <c:lblOffset val="100"/>
        <c:noMultiLvlLbl val="0"/>
      </c:catAx>
      <c:valAx>
        <c:axId val="2036861872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687112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累積グラフ!$D$180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累積グラフ!$B$181:$B$196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累積グラフ!累積単位数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1-4434-A2D8-BA9E88D2C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65136"/>
        <c:axId val="2036867856"/>
      </c:barChart>
      <c:catAx>
        <c:axId val="203686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036867856"/>
        <c:crosses val="autoZero"/>
        <c:auto val="1"/>
        <c:lblAlgn val="ctr"/>
        <c:lblOffset val="100"/>
        <c:noMultiLvlLbl val="0"/>
      </c:catAx>
      <c:valAx>
        <c:axId val="2036867856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686513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累積グラフ!$D$215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累積グラフ!$B$216:$B$231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累積グラフ!GPA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E-4D4D-B646-B5259B3A2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62416"/>
        <c:axId val="2036862960"/>
      </c:barChart>
      <c:catAx>
        <c:axId val="203686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036862960"/>
        <c:crosses val="autoZero"/>
        <c:auto val="1"/>
        <c:lblAlgn val="ctr"/>
        <c:lblOffset val="100"/>
        <c:noMultiLvlLbl val="0"/>
      </c:catAx>
      <c:valAx>
        <c:axId val="203686296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6862416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累積グラフ!初年次教育科目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F-4901-99E7-5037CD198AE1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累積グラフ!ｸﾞﾛｰﾊﾞﾙ教育科目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8F-4901-99E7-5037CD198AE1}"/>
            </c:ext>
          </c:extLst>
        </c:ser>
        <c:ser>
          <c:idx val="2"/>
          <c:order val="2"/>
          <c:tx>
            <c:strRef>
              <c:f>累積グラフ!$G$4</c:f>
              <c:strCache>
                <c:ptCount val="1"/>
                <c:pt idx="0">
                  <c:v>日本語・日本事情科目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累積グラフ!日本語・日本事情科目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8F-4901-99E7-5037CD198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74928"/>
        <c:axId val="2036873296"/>
      </c:barChart>
      <c:catAx>
        <c:axId val="20368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036873296"/>
        <c:crosses val="autoZero"/>
        <c:auto val="1"/>
        <c:lblAlgn val="ctr"/>
        <c:lblOffset val="100"/>
        <c:noMultiLvlLbl val="0"/>
      </c:catAx>
      <c:valAx>
        <c:axId val="203687329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687492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累積グラフ!$C$43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累積グラフ!$B$45:$B$60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累積グラフ!教養教育科目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8-4142-A536-F1C1C0F3FC08}"/>
            </c:ext>
          </c:extLst>
        </c:ser>
        <c:ser>
          <c:idx val="0"/>
          <c:order val="1"/>
          <c:tx>
            <c:strRef>
              <c:f>累積グラフ!$E$43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累積グラフ!$B$45:$B$60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累積グラフ!教養活用科目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8-4142-A536-F1C1C0F3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67312"/>
        <c:axId val="2036873840"/>
      </c:barChart>
      <c:catAx>
        <c:axId val="203686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036873840"/>
        <c:crosses val="autoZero"/>
        <c:auto val="1"/>
        <c:lblAlgn val="ctr"/>
        <c:lblOffset val="100"/>
        <c:noMultiLvlLbl val="0"/>
      </c:catAx>
      <c:valAx>
        <c:axId val="2036873840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686731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累積グラフ!$C$82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累積グラフ!$B$84:$B$99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累積グラフ!基礎教育科目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E-42C0-8535-A1379558F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60784"/>
        <c:axId val="2036864048"/>
      </c:barChart>
      <c:catAx>
        <c:axId val="203686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036864048"/>
        <c:crosses val="autoZero"/>
        <c:auto val="1"/>
        <c:lblAlgn val="ctr"/>
        <c:lblOffset val="100"/>
        <c:noMultiLvlLbl val="0"/>
      </c:catAx>
      <c:valAx>
        <c:axId val="203686404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6860784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114300</xdr:colOff>
          <xdr:row>3</xdr:row>
          <xdr:rowOff>19050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295275</xdr:rowOff>
        </xdr:from>
        <xdr:to>
          <xdr:col>11</xdr:col>
          <xdr:colOff>133350</xdr:colOff>
          <xdr:row>3</xdr:row>
          <xdr:rowOff>19050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106</xdr:row>
      <xdr:rowOff>152400</xdr:rowOff>
    </xdr:from>
    <xdr:to>
      <xdr:col>14</xdr:col>
      <xdr:colOff>85725</xdr:colOff>
      <xdr:row>137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485775</xdr:colOff>
      <xdr:row>139</xdr:row>
      <xdr:rowOff>152400</xdr:rowOff>
    </xdr:from>
    <xdr:to>
      <xdr:col>14</xdr:col>
      <xdr:colOff>114300</xdr:colOff>
      <xdr:row>175</xdr:row>
      <xdr:rowOff>38100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466725</xdr:colOff>
      <xdr:row>178</xdr:row>
      <xdr:rowOff>0</xdr:rowOff>
    </xdr:from>
    <xdr:to>
      <xdr:col>14</xdr:col>
      <xdr:colOff>95250</xdr:colOff>
      <xdr:row>211</xdr:row>
      <xdr:rowOff>0</xdr:rowOff>
    </xdr:to>
    <xdr:graphicFrame macro="">
      <xdr:nvGraphicFramePr>
        <xdr:cNvPr id="4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457200</xdr:colOff>
      <xdr:row>214</xdr:row>
      <xdr:rowOff>9525</xdr:rowOff>
    </xdr:from>
    <xdr:to>
      <xdr:col>14</xdr:col>
      <xdr:colOff>85725</xdr:colOff>
      <xdr:row>239</xdr:row>
      <xdr:rowOff>38100</xdr:rowOff>
    </xdr:to>
    <xdr:graphicFrame macro="">
      <xdr:nvGraphicFramePr>
        <xdr:cNvPr id="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22</xdr:row>
      <xdr:rowOff>38100</xdr:rowOff>
    </xdr:from>
    <xdr:to>
      <xdr:col>7</xdr:col>
      <xdr:colOff>228600</xdr:colOff>
      <xdr:row>38</xdr:row>
      <xdr:rowOff>38100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61</xdr:row>
      <xdr:rowOff>38100</xdr:rowOff>
    </xdr:from>
    <xdr:to>
      <xdr:col>7</xdr:col>
      <xdr:colOff>228600</xdr:colOff>
      <xdr:row>77</xdr:row>
      <xdr:rowOff>38100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447675</xdr:colOff>
      <xdr:row>80</xdr:row>
      <xdr:rowOff>114300</xdr:rowOff>
    </xdr:from>
    <xdr:to>
      <xdr:col>14</xdr:col>
      <xdr:colOff>76200</xdr:colOff>
      <xdr:row>104</xdr:row>
      <xdr:rowOff>76200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152400</xdr:rowOff>
        </xdr:from>
        <xdr:to>
          <xdr:col>6</xdr:col>
          <xdr:colOff>1019175</xdr:colOff>
          <xdr:row>2</xdr:row>
          <xdr:rowOff>38100</xdr:rowOff>
        </xdr:to>
        <xdr:sp macro="" textlink="">
          <xdr:nvSpPr>
            <xdr:cNvPr id="8193" name="CommandButton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2:B34"/>
  <sheetViews>
    <sheetView view="pageBreakPreview" zoomScale="115" zoomScaleNormal="100" zoomScaleSheetLayoutView="115" workbookViewId="0">
      <selection activeCell="F18" sqref="F18"/>
    </sheetView>
  </sheetViews>
  <sheetFormatPr defaultColWidth="9" defaultRowHeight="13.5" x14ac:dyDescent="0.15"/>
  <cols>
    <col min="1" max="16384" width="9" style="250"/>
  </cols>
  <sheetData>
    <row r="12" spans="2:2" ht="32.25" x14ac:dyDescent="0.15">
      <c r="B12" s="249" t="s">
        <v>199</v>
      </c>
    </row>
    <row r="31" spans="2:2" ht="39.75" customHeight="1" x14ac:dyDescent="0.15">
      <c r="B31" s="251" t="s">
        <v>346</v>
      </c>
    </row>
    <row r="32" spans="2:2" ht="39.75" customHeight="1" x14ac:dyDescent="0.15">
      <c r="B32" s="251" t="s">
        <v>333</v>
      </c>
    </row>
    <row r="33" spans="2:2" ht="39.75" customHeight="1" x14ac:dyDescent="0.15">
      <c r="B33" s="251" t="s">
        <v>200</v>
      </c>
    </row>
    <row r="34" spans="2:2" ht="39.75" customHeight="1" x14ac:dyDescent="0.15">
      <c r="B34" s="251" t="s">
        <v>201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W27"/>
  <sheetViews>
    <sheetView view="pageBreakPreview" topLeftCell="B1" zoomScale="90" zoomScaleNormal="100" zoomScaleSheetLayoutView="90" workbookViewId="0">
      <selection activeCell="K12" sqref="K12"/>
    </sheetView>
  </sheetViews>
  <sheetFormatPr defaultRowHeight="13.5" x14ac:dyDescent="0.15"/>
  <cols>
    <col min="1" max="1" width="9" style="254"/>
    <col min="2" max="2" width="5.625" style="254" customWidth="1"/>
    <col min="3" max="10" width="9" style="254"/>
    <col min="11" max="14" width="9.25" style="254" bestFit="1" customWidth="1"/>
    <col min="15" max="20" width="9.25" style="254" hidden="1" customWidth="1"/>
    <col min="21" max="21" width="7.125" style="254" bestFit="1" customWidth="1"/>
    <col min="22" max="22" width="4.375" style="254" customWidth="1"/>
    <col min="23" max="263" width="9" style="254"/>
    <col min="264" max="264" width="9.25" style="254" bestFit="1" customWidth="1"/>
    <col min="265" max="270" width="9" style="254"/>
    <col min="271" max="276" width="0" style="254" hidden="1" customWidth="1"/>
    <col min="277" max="519" width="9" style="254"/>
    <col min="520" max="520" width="9.25" style="254" bestFit="1" customWidth="1"/>
    <col min="521" max="526" width="9" style="254"/>
    <col min="527" max="532" width="0" style="254" hidden="1" customWidth="1"/>
    <col min="533" max="775" width="9" style="254"/>
    <col min="776" max="776" width="9.25" style="254" bestFit="1" customWidth="1"/>
    <col min="777" max="782" width="9" style="254"/>
    <col min="783" max="788" width="0" style="254" hidden="1" customWidth="1"/>
    <col min="789" max="1031" width="9" style="254"/>
    <col min="1032" max="1032" width="9.25" style="254" bestFit="1" customWidth="1"/>
    <col min="1033" max="1038" width="9" style="254"/>
    <col min="1039" max="1044" width="0" style="254" hidden="1" customWidth="1"/>
    <col min="1045" max="1287" width="9" style="254"/>
    <col min="1288" max="1288" width="9.25" style="254" bestFit="1" customWidth="1"/>
    <col min="1289" max="1294" width="9" style="254"/>
    <col min="1295" max="1300" width="0" style="254" hidden="1" customWidth="1"/>
    <col min="1301" max="1543" width="9" style="254"/>
    <col min="1544" max="1544" width="9.25" style="254" bestFit="1" customWidth="1"/>
    <col min="1545" max="1550" width="9" style="254"/>
    <col min="1551" max="1556" width="0" style="254" hidden="1" customWidth="1"/>
    <col min="1557" max="1799" width="9" style="254"/>
    <col min="1800" max="1800" width="9.25" style="254" bestFit="1" customWidth="1"/>
    <col min="1801" max="1806" width="9" style="254"/>
    <col min="1807" max="1812" width="0" style="254" hidden="1" customWidth="1"/>
    <col min="1813" max="2055" width="9" style="254"/>
    <col min="2056" max="2056" width="9.25" style="254" bestFit="1" customWidth="1"/>
    <col min="2057" max="2062" width="9" style="254"/>
    <col min="2063" max="2068" width="0" style="254" hidden="1" customWidth="1"/>
    <col min="2069" max="2311" width="9" style="254"/>
    <col min="2312" max="2312" width="9.25" style="254" bestFit="1" customWidth="1"/>
    <col min="2313" max="2318" width="9" style="254"/>
    <col min="2319" max="2324" width="0" style="254" hidden="1" customWidth="1"/>
    <col min="2325" max="2567" width="9" style="254"/>
    <col min="2568" max="2568" width="9.25" style="254" bestFit="1" customWidth="1"/>
    <col min="2569" max="2574" width="9" style="254"/>
    <col min="2575" max="2580" width="0" style="254" hidden="1" customWidth="1"/>
    <col min="2581" max="2823" width="9" style="254"/>
    <col min="2824" max="2824" width="9.25" style="254" bestFit="1" customWidth="1"/>
    <col min="2825" max="2830" width="9" style="254"/>
    <col min="2831" max="2836" width="0" style="254" hidden="1" customWidth="1"/>
    <col min="2837" max="3079" width="9" style="254"/>
    <col min="3080" max="3080" width="9.25" style="254" bestFit="1" customWidth="1"/>
    <col min="3081" max="3086" width="9" style="254"/>
    <col min="3087" max="3092" width="0" style="254" hidden="1" customWidth="1"/>
    <col min="3093" max="3335" width="9" style="254"/>
    <col min="3336" max="3336" width="9.25" style="254" bestFit="1" customWidth="1"/>
    <col min="3337" max="3342" width="9" style="254"/>
    <col min="3343" max="3348" width="0" style="254" hidden="1" customWidth="1"/>
    <col min="3349" max="3591" width="9" style="254"/>
    <col min="3592" max="3592" width="9.25" style="254" bestFit="1" customWidth="1"/>
    <col min="3593" max="3598" width="9" style="254"/>
    <col min="3599" max="3604" width="0" style="254" hidden="1" customWidth="1"/>
    <col min="3605" max="3847" width="9" style="254"/>
    <col min="3848" max="3848" width="9.25" style="254" bestFit="1" customWidth="1"/>
    <col min="3849" max="3854" width="9" style="254"/>
    <col min="3855" max="3860" width="0" style="254" hidden="1" customWidth="1"/>
    <col min="3861" max="4103" width="9" style="254"/>
    <col min="4104" max="4104" width="9.25" style="254" bestFit="1" customWidth="1"/>
    <col min="4105" max="4110" width="9" style="254"/>
    <col min="4111" max="4116" width="0" style="254" hidden="1" customWidth="1"/>
    <col min="4117" max="4359" width="9" style="254"/>
    <col min="4360" max="4360" width="9.25" style="254" bestFit="1" customWidth="1"/>
    <col min="4361" max="4366" width="9" style="254"/>
    <col min="4367" max="4372" width="0" style="254" hidden="1" customWidth="1"/>
    <col min="4373" max="4615" width="9" style="254"/>
    <col min="4616" max="4616" width="9.25" style="254" bestFit="1" customWidth="1"/>
    <col min="4617" max="4622" width="9" style="254"/>
    <col min="4623" max="4628" width="0" style="254" hidden="1" customWidth="1"/>
    <col min="4629" max="4871" width="9" style="254"/>
    <col min="4872" max="4872" width="9.25" style="254" bestFit="1" customWidth="1"/>
    <col min="4873" max="4878" width="9" style="254"/>
    <col min="4879" max="4884" width="0" style="254" hidden="1" customWidth="1"/>
    <col min="4885" max="5127" width="9" style="254"/>
    <col min="5128" max="5128" width="9.25" style="254" bestFit="1" customWidth="1"/>
    <col min="5129" max="5134" width="9" style="254"/>
    <col min="5135" max="5140" width="0" style="254" hidden="1" customWidth="1"/>
    <col min="5141" max="5383" width="9" style="254"/>
    <col min="5384" max="5384" width="9.25" style="254" bestFit="1" customWidth="1"/>
    <col min="5385" max="5390" width="9" style="254"/>
    <col min="5391" max="5396" width="0" style="254" hidden="1" customWidth="1"/>
    <col min="5397" max="5639" width="9" style="254"/>
    <col min="5640" max="5640" width="9.25" style="254" bestFit="1" customWidth="1"/>
    <col min="5641" max="5646" width="9" style="254"/>
    <col min="5647" max="5652" width="0" style="254" hidden="1" customWidth="1"/>
    <col min="5653" max="5895" width="9" style="254"/>
    <col min="5896" max="5896" width="9.25" style="254" bestFit="1" customWidth="1"/>
    <col min="5897" max="5902" width="9" style="254"/>
    <col min="5903" max="5908" width="0" style="254" hidden="1" customWidth="1"/>
    <col min="5909" max="6151" width="9" style="254"/>
    <col min="6152" max="6152" width="9.25" style="254" bestFit="1" customWidth="1"/>
    <col min="6153" max="6158" width="9" style="254"/>
    <col min="6159" max="6164" width="0" style="254" hidden="1" customWidth="1"/>
    <col min="6165" max="6407" width="9" style="254"/>
    <col min="6408" max="6408" width="9.25" style="254" bestFit="1" customWidth="1"/>
    <col min="6409" max="6414" width="9" style="254"/>
    <col min="6415" max="6420" width="0" style="254" hidden="1" customWidth="1"/>
    <col min="6421" max="6663" width="9" style="254"/>
    <col min="6664" max="6664" width="9.25" style="254" bestFit="1" customWidth="1"/>
    <col min="6665" max="6670" width="9" style="254"/>
    <col min="6671" max="6676" width="0" style="254" hidden="1" customWidth="1"/>
    <col min="6677" max="6919" width="9" style="254"/>
    <col min="6920" max="6920" width="9.25" style="254" bestFit="1" customWidth="1"/>
    <col min="6921" max="6926" width="9" style="254"/>
    <col min="6927" max="6932" width="0" style="254" hidden="1" customWidth="1"/>
    <col min="6933" max="7175" width="9" style="254"/>
    <col min="7176" max="7176" width="9.25" style="254" bestFit="1" customWidth="1"/>
    <col min="7177" max="7182" width="9" style="254"/>
    <col min="7183" max="7188" width="0" style="254" hidden="1" customWidth="1"/>
    <col min="7189" max="7431" width="9" style="254"/>
    <col min="7432" max="7432" width="9.25" style="254" bestFit="1" customWidth="1"/>
    <col min="7433" max="7438" width="9" style="254"/>
    <col min="7439" max="7444" width="0" style="254" hidden="1" customWidth="1"/>
    <col min="7445" max="7687" width="9" style="254"/>
    <col min="7688" max="7688" width="9.25" style="254" bestFit="1" customWidth="1"/>
    <col min="7689" max="7694" width="9" style="254"/>
    <col min="7695" max="7700" width="0" style="254" hidden="1" customWidth="1"/>
    <col min="7701" max="7943" width="9" style="254"/>
    <col min="7944" max="7944" width="9.25" style="254" bestFit="1" customWidth="1"/>
    <col min="7945" max="7950" width="9" style="254"/>
    <col min="7951" max="7956" width="0" style="254" hidden="1" customWidth="1"/>
    <col min="7957" max="8199" width="9" style="254"/>
    <col min="8200" max="8200" width="9.25" style="254" bestFit="1" customWidth="1"/>
    <col min="8201" max="8206" width="9" style="254"/>
    <col min="8207" max="8212" width="0" style="254" hidden="1" customWidth="1"/>
    <col min="8213" max="8455" width="9" style="254"/>
    <col min="8456" max="8456" width="9.25" style="254" bestFit="1" customWidth="1"/>
    <col min="8457" max="8462" width="9" style="254"/>
    <col min="8463" max="8468" width="0" style="254" hidden="1" customWidth="1"/>
    <col min="8469" max="8711" width="9" style="254"/>
    <col min="8712" max="8712" width="9.25" style="254" bestFit="1" customWidth="1"/>
    <col min="8713" max="8718" width="9" style="254"/>
    <col min="8719" max="8724" width="0" style="254" hidden="1" customWidth="1"/>
    <col min="8725" max="8967" width="9" style="254"/>
    <col min="8968" max="8968" width="9.25" style="254" bestFit="1" customWidth="1"/>
    <col min="8969" max="8974" width="9" style="254"/>
    <col min="8975" max="8980" width="0" style="254" hidden="1" customWidth="1"/>
    <col min="8981" max="9223" width="9" style="254"/>
    <col min="9224" max="9224" width="9.25" style="254" bestFit="1" customWidth="1"/>
    <col min="9225" max="9230" width="9" style="254"/>
    <col min="9231" max="9236" width="0" style="254" hidden="1" customWidth="1"/>
    <col min="9237" max="9479" width="9" style="254"/>
    <col min="9480" max="9480" width="9.25" style="254" bestFit="1" customWidth="1"/>
    <col min="9481" max="9486" width="9" style="254"/>
    <col min="9487" max="9492" width="0" style="254" hidden="1" customWidth="1"/>
    <col min="9493" max="9735" width="9" style="254"/>
    <col min="9736" max="9736" width="9.25" style="254" bestFit="1" customWidth="1"/>
    <col min="9737" max="9742" width="9" style="254"/>
    <col min="9743" max="9748" width="0" style="254" hidden="1" customWidth="1"/>
    <col min="9749" max="9991" width="9" style="254"/>
    <col min="9992" max="9992" width="9.25" style="254" bestFit="1" customWidth="1"/>
    <col min="9993" max="9998" width="9" style="254"/>
    <col min="9999" max="10004" width="0" style="254" hidden="1" customWidth="1"/>
    <col min="10005" max="10247" width="9" style="254"/>
    <col min="10248" max="10248" width="9.25" style="254" bestFit="1" customWidth="1"/>
    <col min="10249" max="10254" width="9" style="254"/>
    <col min="10255" max="10260" width="0" style="254" hidden="1" customWidth="1"/>
    <col min="10261" max="10503" width="9" style="254"/>
    <col min="10504" max="10504" width="9.25" style="254" bestFit="1" customWidth="1"/>
    <col min="10505" max="10510" width="9" style="254"/>
    <col min="10511" max="10516" width="0" style="254" hidden="1" customWidth="1"/>
    <col min="10517" max="10759" width="9" style="254"/>
    <col min="10760" max="10760" width="9.25" style="254" bestFit="1" customWidth="1"/>
    <col min="10761" max="10766" width="9" style="254"/>
    <col min="10767" max="10772" width="0" style="254" hidden="1" customWidth="1"/>
    <col min="10773" max="11015" width="9" style="254"/>
    <col min="11016" max="11016" width="9.25" style="254" bestFit="1" customWidth="1"/>
    <col min="11017" max="11022" width="9" style="254"/>
    <col min="11023" max="11028" width="0" style="254" hidden="1" customWidth="1"/>
    <col min="11029" max="11271" width="9" style="254"/>
    <col min="11272" max="11272" width="9.25" style="254" bestFit="1" customWidth="1"/>
    <col min="11273" max="11278" width="9" style="254"/>
    <col min="11279" max="11284" width="0" style="254" hidden="1" customWidth="1"/>
    <col min="11285" max="11527" width="9" style="254"/>
    <col min="11528" max="11528" width="9.25" style="254" bestFit="1" customWidth="1"/>
    <col min="11529" max="11534" width="9" style="254"/>
    <col min="11535" max="11540" width="0" style="254" hidden="1" customWidth="1"/>
    <col min="11541" max="11783" width="9" style="254"/>
    <col min="11784" max="11784" width="9.25" style="254" bestFit="1" customWidth="1"/>
    <col min="11785" max="11790" width="9" style="254"/>
    <col min="11791" max="11796" width="0" style="254" hidden="1" customWidth="1"/>
    <col min="11797" max="12039" width="9" style="254"/>
    <col min="12040" max="12040" width="9.25" style="254" bestFit="1" customWidth="1"/>
    <col min="12041" max="12046" width="9" style="254"/>
    <col min="12047" max="12052" width="0" style="254" hidden="1" customWidth="1"/>
    <col min="12053" max="12295" width="9" style="254"/>
    <col min="12296" max="12296" width="9.25" style="254" bestFit="1" customWidth="1"/>
    <col min="12297" max="12302" width="9" style="254"/>
    <col min="12303" max="12308" width="0" style="254" hidden="1" customWidth="1"/>
    <col min="12309" max="12551" width="9" style="254"/>
    <col min="12552" max="12552" width="9.25" style="254" bestFit="1" customWidth="1"/>
    <col min="12553" max="12558" width="9" style="254"/>
    <col min="12559" max="12564" width="0" style="254" hidden="1" customWidth="1"/>
    <col min="12565" max="12807" width="9" style="254"/>
    <col min="12808" max="12808" width="9.25" style="254" bestFit="1" customWidth="1"/>
    <col min="12809" max="12814" width="9" style="254"/>
    <col min="12815" max="12820" width="0" style="254" hidden="1" customWidth="1"/>
    <col min="12821" max="13063" width="9" style="254"/>
    <col min="13064" max="13064" width="9.25" style="254" bestFit="1" customWidth="1"/>
    <col min="13065" max="13070" width="9" style="254"/>
    <col min="13071" max="13076" width="0" style="254" hidden="1" customWidth="1"/>
    <col min="13077" max="13319" width="9" style="254"/>
    <col min="13320" max="13320" width="9.25" style="254" bestFit="1" customWidth="1"/>
    <col min="13321" max="13326" width="9" style="254"/>
    <col min="13327" max="13332" width="0" style="254" hidden="1" customWidth="1"/>
    <col min="13333" max="13575" width="9" style="254"/>
    <col min="13576" max="13576" width="9.25" style="254" bestFit="1" customWidth="1"/>
    <col min="13577" max="13582" width="9" style="254"/>
    <col min="13583" max="13588" width="0" style="254" hidden="1" customWidth="1"/>
    <col min="13589" max="13831" width="9" style="254"/>
    <col min="13832" max="13832" width="9.25" style="254" bestFit="1" customWidth="1"/>
    <col min="13833" max="13838" width="9" style="254"/>
    <col min="13839" max="13844" width="0" style="254" hidden="1" customWidth="1"/>
    <col min="13845" max="14087" width="9" style="254"/>
    <col min="14088" max="14088" width="9.25" style="254" bestFit="1" customWidth="1"/>
    <col min="14089" max="14094" width="9" style="254"/>
    <col min="14095" max="14100" width="0" style="254" hidden="1" customWidth="1"/>
    <col min="14101" max="14343" width="9" style="254"/>
    <col min="14344" max="14344" width="9.25" style="254" bestFit="1" customWidth="1"/>
    <col min="14345" max="14350" width="9" style="254"/>
    <col min="14351" max="14356" width="0" style="254" hidden="1" customWidth="1"/>
    <col min="14357" max="14599" width="9" style="254"/>
    <col min="14600" max="14600" width="9.25" style="254" bestFit="1" customWidth="1"/>
    <col min="14601" max="14606" width="9" style="254"/>
    <col min="14607" max="14612" width="0" style="254" hidden="1" customWidth="1"/>
    <col min="14613" max="14855" width="9" style="254"/>
    <col min="14856" max="14856" width="9.25" style="254" bestFit="1" customWidth="1"/>
    <col min="14857" max="14862" width="9" style="254"/>
    <col min="14863" max="14868" width="0" style="254" hidden="1" customWidth="1"/>
    <col min="14869" max="15111" width="9" style="254"/>
    <col min="15112" max="15112" width="9.25" style="254" bestFit="1" customWidth="1"/>
    <col min="15113" max="15118" width="9" style="254"/>
    <col min="15119" max="15124" width="0" style="254" hidden="1" customWidth="1"/>
    <col min="15125" max="15367" width="9" style="254"/>
    <col min="15368" max="15368" width="9.25" style="254" bestFit="1" customWidth="1"/>
    <col min="15369" max="15374" width="9" style="254"/>
    <col min="15375" max="15380" width="0" style="254" hidden="1" customWidth="1"/>
    <col min="15381" max="15623" width="9" style="254"/>
    <col min="15624" max="15624" width="9.25" style="254" bestFit="1" customWidth="1"/>
    <col min="15625" max="15630" width="9" style="254"/>
    <col min="15631" max="15636" width="0" style="254" hidden="1" customWidth="1"/>
    <col min="15637" max="15879" width="9" style="254"/>
    <col min="15880" max="15880" width="9.25" style="254" bestFit="1" customWidth="1"/>
    <col min="15881" max="15886" width="9" style="254"/>
    <col min="15887" max="15892" width="0" style="254" hidden="1" customWidth="1"/>
    <col min="15893" max="16135" width="9" style="254"/>
    <col min="16136" max="16136" width="9.25" style="254" bestFit="1" customWidth="1"/>
    <col min="16137" max="16142" width="9" style="254"/>
    <col min="16143" max="16148" width="0" style="254" hidden="1" customWidth="1"/>
    <col min="16149" max="16384" width="9" style="254"/>
  </cols>
  <sheetData>
    <row r="2" spans="2:23" ht="18.75" x14ac:dyDescent="0.15">
      <c r="B2" s="252" t="s">
        <v>202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</row>
    <row r="3" spans="2:23" x14ac:dyDescent="0.15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</row>
    <row r="4" spans="2:23" ht="14.25" x14ac:dyDescent="0.15">
      <c r="B4" s="255"/>
      <c r="C4" s="256"/>
      <c r="D4" s="255"/>
      <c r="E4" s="255"/>
      <c r="F4" s="255"/>
      <c r="G4" s="255"/>
      <c r="I4" s="255"/>
      <c r="J4" s="257" t="s">
        <v>203</v>
      </c>
      <c r="K4" s="354"/>
      <c r="L4" s="354"/>
      <c r="M4" s="259" t="s">
        <v>204</v>
      </c>
      <c r="N4" s="258"/>
      <c r="O4" s="258"/>
      <c r="P4" s="258"/>
      <c r="Q4" s="258"/>
      <c r="R4" s="258"/>
      <c r="S4" s="259"/>
      <c r="T4" s="355"/>
      <c r="U4" s="355"/>
      <c r="V4" s="253"/>
      <c r="W4" s="253"/>
    </row>
    <row r="5" spans="2:23" x14ac:dyDescent="0.15">
      <c r="B5" s="255"/>
      <c r="C5" s="255"/>
      <c r="D5" s="255"/>
      <c r="E5" s="255"/>
      <c r="F5" s="255"/>
      <c r="G5" s="255"/>
      <c r="H5" s="255"/>
      <c r="I5" s="255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</row>
    <row r="6" spans="2:23" x14ac:dyDescent="0.15">
      <c r="B6" s="255" t="s">
        <v>205</v>
      </c>
      <c r="C6" s="255"/>
      <c r="D6" s="255"/>
      <c r="E6" s="255"/>
      <c r="F6" s="255"/>
      <c r="G6" s="255"/>
      <c r="H6" s="255"/>
      <c r="I6" s="255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</row>
    <row r="7" spans="2:23" x14ac:dyDescent="0.15">
      <c r="B7" s="255"/>
      <c r="C7" s="255" t="s">
        <v>206</v>
      </c>
      <c r="D7" s="255"/>
      <c r="E7" s="255"/>
      <c r="F7" s="255"/>
      <c r="G7" s="255"/>
      <c r="H7" s="255"/>
      <c r="I7" s="255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</row>
    <row r="8" spans="2:23" x14ac:dyDescent="0.15">
      <c r="B8" s="255"/>
      <c r="C8" s="255"/>
      <c r="D8" s="255"/>
      <c r="E8" s="255"/>
      <c r="F8" s="255"/>
      <c r="G8" s="255"/>
      <c r="H8" s="255"/>
      <c r="I8" s="255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</row>
    <row r="9" spans="2:23" x14ac:dyDescent="0.15">
      <c r="B9" s="255"/>
      <c r="C9" s="260"/>
      <c r="D9" s="255"/>
      <c r="E9" s="255"/>
      <c r="F9" s="255"/>
      <c r="G9" s="255"/>
      <c r="H9" s="255"/>
      <c r="I9" s="255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</row>
    <row r="10" spans="2:23" ht="30" customHeight="1" x14ac:dyDescent="0.15">
      <c r="B10" s="261"/>
      <c r="C10" s="356" t="s">
        <v>207</v>
      </c>
      <c r="D10" s="357"/>
      <c r="E10" s="357"/>
      <c r="F10" s="358"/>
      <c r="G10" s="262" t="s">
        <v>208</v>
      </c>
      <c r="H10" s="262" t="s">
        <v>209</v>
      </c>
      <c r="I10" s="262" t="s">
        <v>210</v>
      </c>
      <c r="J10" s="262" t="s">
        <v>211</v>
      </c>
      <c r="K10" s="262" t="s">
        <v>320</v>
      </c>
      <c r="L10" s="262" t="s">
        <v>321</v>
      </c>
      <c r="M10" s="262" t="s">
        <v>338</v>
      </c>
      <c r="N10" s="262" t="s">
        <v>339</v>
      </c>
      <c r="O10" s="262" t="s">
        <v>340</v>
      </c>
      <c r="P10" s="262" t="s">
        <v>341</v>
      </c>
      <c r="Q10" s="262" t="s">
        <v>342</v>
      </c>
      <c r="R10" s="262" t="s">
        <v>343</v>
      </c>
      <c r="S10" s="262" t="s">
        <v>344</v>
      </c>
      <c r="T10" s="262" t="s">
        <v>345</v>
      </c>
      <c r="U10" s="263" t="s">
        <v>212</v>
      </c>
      <c r="V10" s="253"/>
      <c r="W10" s="253"/>
    </row>
    <row r="11" spans="2:23" ht="45.75" customHeight="1" x14ac:dyDescent="0.15">
      <c r="B11" s="263">
        <v>1</v>
      </c>
      <c r="C11" s="353" t="s">
        <v>213</v>
      </c>
      <c r="D11" s="353"/>
      <c r="E11" s="353"/>
      <c r="F11" s="353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53"/>
      <c r="W11" s="253"/>
    </row>
    <row r="12" spans="2:23" ht="45.75" customHeight="1" x14ac:dyDescent="0.15">
      <c r="B12" s="263">
        <v>2</v>
      </c>
      <c r="C12" s="353" t="s">
        <v>214</v>
      </c>
      <c r="D12" s="353"/>
      <c r="E12" s="353"/>
      <c r="F12" s="353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53"/>
      <c r="W12" s="253"/>
    </row>
    <row r="13" spans="2:23" ht="45.75" customHeight="1" x14ac:dyDescent="0.15">
      <c r="B13" s="263">
        <v>3</v>
      </c>
      <c r="C13" s="353" t="s">
        <v>215</v>
      </c>
      <c r="D13" s="353"/>
      <c r="E13" s="353"/>
      <c r="F13" s="353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53"/>
      <c r="W13" s="253"/>
    </row>
    <row r="14" spans="2:23" ht="45.75" customHeight="1" x14ac:dyDescent="0.15">
      <c r="B14" s="263">
        <v>4</v>
      </c>
      <c r="C14" s="353" t="s">
        <v>216</v>
      </c>
      <c r="D14" s="353"/>
      <c r="E14" s="353"/>
      <c r="F14" s="353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53"/>
      <c r="W14" s="253"/>
    </row>
    <row r="15" spans="2:23" ht="45.75" customHeight="1" x14ac:dyDescent="0.15">
      <c r="B15" s="263">
        <v>5</v>
      </c>
      <c r="C15" s="353" t="s">
        <v>217</v>
      </c>
      <c r="D15" s="353"/>
      <c r="E15" s="353"/>
      <c r="F15" s="353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53"/>
      <c r="W15" s="253"/>
    </row>
    <row r="16" spans="2:23" ht="45.75" customHeight="1" x14ac:dyDescent="0.15">
      <c r="B16" s="263">
        <v>6</v>
      </c>
      <c r="C16" s="353" t="s">
        <v>218</v>
      </c>
      <c r="D16" s="353"/>
      <c r="E16" s="353"/>
      <c r="F16" s="353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53"/>
      <c r="W16" s="253"/>
    </row>
    <row r="17" spans="2:23" ht="45.75" customHeight="1" x14ac:dyDescent="0.15">
      <c r="B17" s="263">
        <v>7</v>
      </c>
      <c r="C17" s="353" t="s">
        <v>219</v>
      </c>
      <c r="D17" s="353"/>
      <c r="E17" s="353"/>
      <c r="F17" s="353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53"/>
      <c r="W17" s="253"/>
    </row>
    <row r="18" spans="2:23" ht="45.75" customHeight="1" x14ac:dyDescent="0.15">
      <c r="B18" s="263">
        <v>8</v>
      </c>
      <c r="C18" s="353" t="s">
        <v>220</v>
      </c>
      <c r="D18" s="353"/>
      <c r="E18" s="353"/>
      <c r="F18" s="353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53"/>
      <c r="W18" s="253"/>
    </row>
    <row r="19" spans="2:23" ht="45.75" customHeight="1" x14ac:dyDescent="0.15">
      <c r="B19" s="263">
        <v>9</v>
      </c>
      <c r="C19" s="353" t="s">
        <v>221</v>
      </c>
      <c r="D19" s="353"/>
      <c r="E19" s="353"/>
      <c r="F19" s="353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/>
      <c r="W19" s="253"/>
    </row>
    <row r="20" spans="2:23" ht="45.75" customHeight="1" x14ac:dyDescent="0.15">
      <c r="B20" s="263">
        <v>10</v>
      </c>
      <c r="C20" s="353"/>
      <c r="D20" s="353"/>
      <c r="E20" s="353"/>
      <c r="F20" s="353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53"/>
      <c r="W20" s="253"/>
    </row>
    <row r="21" spans="2:23" ht="45.75" customHeight="1" x14ac:dyDescent="0.15">
      <c r="B21" s="263">
        <v>11</v>
      </c>
      <c r="C21" s="353"/>
      <c r="D21" s="353"/>
      <c r="E21" s="353"/>
      <c r="F21" s="353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53"/>
      <c r="W21" s="253"/>
    </row>
    <row r="22" spans="2:23" ht="45.75" customHeight="1" x14ac:dyDescent="0.15">
      <c r="B22" s="263">
        <v>12</v>
      </c>
      <c r="C22" s="353"/>
      <c r="D22" s="353"/>
      <c r="E22" s="353"/>
      <c r="F22" s="353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53"/>
      <c r="W22" s="253"/>
    </row>
    <row r="23" spans="2:23" ht="13.5" customHeight="1" x14ac:dyDescent="0.15">
      <c r="B23" s="255"/>
      <c r="C23" s="255"/>
      <c r="D23" s="255"/>
      <c r="E23" s="255"/>
      <c r="F23" s="255"/>
      <c r="G23" s="255"/>
      <c r="H23" s="255"/>
      <c r="I23" s="255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</row>
    <row r="24" spans="2:23" x14ac:dyDescent="0.15">
      <c r="B24" s="255"/>
      <c r="C24" s="255"/>
      <c r="D24" s="255"/>
      <c r="E24" s="255"/>
      <c r="F24" s="255"/>
      <c r="G24" s="255"/>
      <c r="H24" s="255"/>
      <c r="I24" s="255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</row>
    <row r="25" spans="2:23" x14ac:dyDescent="0.15">
      <c r="B25" s="265"/>
      <c r="C25" s="265"/>
      <c r="D25" s="265"/>
      <c r="E25" s="265"/>
      <c r="F25" s="265"/>
      <c r="G25" s="265"/>
      <c r="H25" s="265"/>
      <c r="I25" s="265"/>
    </row>
    <row r="26" spans="2:23" x14ac:dyDescent="0.15">
      <c r="B26" s="265"/>
      <c r="C26" s="265"/>
      <c r="D26" s="265"/>
      <c r="E26" s="265"/>
      <c r="F26" s="265"/>
      <c r="G26" s="265"/>
      <c r="H26" s="265"/>
      <c r="I26" s="265"/>
    </row>
    <row r="27" spans="2:23" x14ac:dyDescent="0.15">
      <c r="B27" s="265"/>
      <c r="C27" s="265"/>
      <c r="D27" s="265"/>
      <c r="E27" s="265"/>
      <c r="F27" s="265"/>
      <c r="G27" s="265"/>
      <c r="H27" s="265"/>
      <c r="I27" s="265"/>
    </row>
  </sheetData>
  <mergeCells count="15">
    <mergeCell ref="C13:F13"/>
    <mergeCell ref="K4:L4"/>
    <mergeCell ref="T4:U4"/>
    <mergeCell ref="C10:F10"/>
    <mergeCell ref="C11:F11"/>
    <mergeCell ref="C12:F12"/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M76"/>
  <sheetViews>
    <sheetView view="pageBreakPreview" zoomScale="90" zoomScaleNormal="100" zoomScaleSheetLayoutView="90" workbookViewId="0">
      <selection activeCell="F46" sqref="F46"/>
    </sheetView>
  </sheetViews>
  <sheetFormatPr defaultColWidth="9" defaultRowHeight="13.5" x14ac:dyDescent="0.15"/>
  <cols>
    <col min="1" max="1" width="9" style="254"/>
    <col min="2" max="2" width="5.5" style="254" customWidth="1"/>
    <col min="3" max="12" width="9" style="254"/>
    <col min="13" max="13" width="9" style="254" customWidth="1"/>
    <col min="14" max="14" width="4" style="254" customWidth="1"/>
    <col min="15" max="16384" width="9" style="254"/>
  </cols>
  <sheetData>
    <row r="2" spans="2:13" x14ac:dyDescent="0.15">
      <c r="K2" s="266"/>
      <c r="L2" s="267" t="s">
        <v>222</v>
      </c>
      <c r="M2" s="268" t="s">
        <v>223</v>
      </c>
    </row>
    <row r="3" spans="2:13" ht="18.75" x14ac:dyDescent="0.15">
      <c r="B3" s="269" t="s">
        <v>224</v>
      </c>
    </row>
    <row r="5" spans="2:13" ht="14.25" x14ac:dyDescent="0.15">
      <c r="B5" s="265"/>
      <c r="C5" s="270"/>
      <c r="D5" s="265"/>
      <c r="E5" s="265"/>
      <c r="F5" s="265"/>
      <c r="G5" s="265"/>
      <c r="H5" s="267" t="s">
        <v>203</v>
      </c>
      <c r="I5" s="354"/>
      <c r="J5" s="354"/>
      <c r="K5" s="267" t="s">
        <v>204</v>
      </c>
      <c r="L5" s="354"/>
      <c r="M5" s="354"/>
    </row>
    <row r="6" spans="2:13" x14ac:dyDescent="0.15">
      <c r="B6" s="265"/>
      <c r="C6" s="265"/>
      <c r="D6" s="265"/>
      <c r="E6" s="265"/>
      <c r="F6" s="265"/>
      <c r="G6" s="265"/>
      <c r="H6" s="265"/>
      <c r="I6" s="265"/>
      <c r="J6" s="265"/>
      <c r="K6" s="265"/>
    </row>
    <row r="7" spans="2:13" x14ac:dyDescent="0.15">
      <c r="B7" s="265" t="s">
        <v>205</v>
      </c>
      <c r="C7" s="265"/>
      <c r="D7" s="265"/>
      <c r="E7" s="265"/>
      <c r="F7" s="265"/>
      <c r="G7" s="265"/>
      <c r="H7" s="265"/>
      <c r="I7" s="265"/>
      <c r="J7" s="265"/>
      <c r="K7" s="265"/>
    </row>
    <row r="8" spans="2:13" ht="33.75" customHeight="1" x14ac:dyDescent="0.15">
      <c r="B8" s="271"/>
      <c r="C8" s="359" t="s">
        <v>225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</row>
    <row r="9" spans="2:13" x14ac:dyDescent="0.15">
      <c r="B9" s="265"/>
      <c r="C9" s="265"/>
      <c r="D9" s="265"/>
      <c r="E9" s="265"/>
      <c r="F9" s="265"/>
      <c r="G9" s="265"/>
      <c r="H9" s="265"/>
      <c r="I9" s="265"/>
      <c r="J9" s="265"/>
      <c r="K9" s="265"/>
    </row>
    <row r="10" spans="2:13" x14ac:dyDescent="0.15">
      <c r="B10" s="265"/>
      <c r="C10" s="265"/>
      <c r="D10" s="265"/>
      <c r="E10" s="265"/>
      <c r="F10" s="265"/>
      <c r="G10" s="265"/>
      <c r="H10" s="265"/>
      <c r="I10" s="265"/>
      <c r="J10" s="265"/>
      <c r="K10" s="265"/>
    </row>
    <row r="11" spans="2:13" x14ac:dyDescent="0.15">
      <c r="B11" s="265" t="s">
        <v>226</v>
      </c>
      <c r="C11" s="265"/>
      <c r="D11" s="265"/>
      <c r="E11" s="265"/>
      <c r="F11" s="265"/>
      <c r="G11" s="265"/>
      <c r="H11" s="265"/>
      <c r="I11" s="265"/>
      <c r="J11" s="265"/>
      <c r="K11" s="265"/>
    </row>
    <row r="12" spans="2:13" x14ac:dyDescent="0.15">
      <c r="B12" s="265"/>
      <c r="C12" s="265"/>
      <c r="D12" s="265"/>
      <c r="E12" s="265"/>
      <c r="F12" s="265"/>
      <c r="G12" s="265"/>
      <c r="H12" s="265"/>
      <c r="I12" s="265"/>
      <c r="J12" s="265"/>
      <c r="K12" s="265"/>
    </row>
    <row r="13" spans="2:13" x14ac:dyDescent="0.15">
      <c r="B13" s="265">
        <v>1</v>
      </c>
      <c r="C13" s="254" t="s">
        <v>227</v>
      </c>
      <c r="J13" s="265"/>
      <c r="K13" s="265"/>
    </row>
    <row r="14" spans="2:13" x14ac:dyDescent="0.15">
      <c r="B14" s="265"/>
      <c r="J14" s="265"/>
      <c r="K14" s="265"/>
    </row>
    <row r="15" spans="2:13" x14ac:dyDescent="0.15">
      <c r="B15" s="265"/>
      <c r="J15" s="265"/>
      <c r="K15" s="265"/>
    </row>
    <row r="16" spans="2:13" x14ac:dyDescent="0.15">
      <c r="B16" s="265"/>
      <c r="J16" s="265"/>
      <c r="K16" s="265"/>
    </row>
    <row r="17" spans="2:11" x14ac:dyDescent="0.15">
      <c r="B17" s="265"/>
      <c r="J17" s="265"/>
      <c r="K17" s="265"/>
    </row>
    <row r="18" spans="2:11" x14ac:dyDescent="0.15">
      <c r="B18" s="265">
        <v>2</v>
      </c>
      <c r="C18" s="265" t="s">
        <v>228</v>
      </c>
      <c r="D18" s="265"/>
      <c r="E18" s="265"/>
      <c r="F18" s="265"/>
      <c r="G18" s="265"/>
      <c r="H18" s="265"/>
      <c r="I18" s="265"/>
      <c r="J18" s="265"/>
      <c r="K18" s="265"/>
    </row>
    <row r="19" spans="2:11" x14ac:dyDescent="0.15">
      <c r="B19" s="265"/>
      <c r="C19" s="265"/>
      <c r="D19" s="265"/>
      <c r="E19" s="265"/>
      <c r="F19" s="265"/>
      <c r="G19" s="265"/>
      <c r="H19" s="265"/>
      <c r="I19" s="265"/>
      <c r="J19" s="265"/>
      <c r="K19" s="265"/>
    </row>
    <row r="20" spans="2:11" x14ac:dyDescent="0.15">
      <c r="B20" s="265"/>
      <c r="C20" s="265"/>
      <c r="D20" s="265"/>
      <c r="E20" s="265"/>
      <c r="F20" s="265"/>
      <c r="G20" s="265"/>
      <c r="H20" s="265"/>
      <c r="I20" s="265"/>
      <c r="J20" s="265"/>
      <c r="K20" s="265"/>
    </row>
    <row r="21" spans="2:11" x14ac:dyDescent="0.15">
      <c r="B21" s="265"/>
      <c r="C21" s="265"/>
      <c r="D21" s="265"/>
      <c r="E21" s="265"/>
      <c r="F21" s="265"/>
      <c r="G21" s="265"/>
      <c r="H21" s="265"/>
      <c r="I21" s="265"/>
      <c r="J21" s="265"/>
      <c r="K21" s="265"/>
    </row>
    <row r="22" spans="2:11" x14ac:dyDescent="0.15">
      <c r="B22" s="265"/>
      <c r="C22" s="265"/>
      <c r="D22" s="265"/>
      <c r="E22" s="265"/>
      <c r="F22" s="265"/>
      <c r="G22" s="265"/>
      <c r="H22" s="265"/>
      <c r="I22" s="265"/>
      <c r="J22" s="265"/>
      <c r="K22" s="265"/>
    </row>
    <row r="23" spans="2:11" x14ac:dyDescent="0.15">
      <c r="B23" s="272">
        <v>3</v>
      </c>
      <c r="C23" s="265" t="s">
        <v>229</v>
      </c>
      <c r="D23" s="265"/>
      <c r="E23" s="265"/>
      <c r="F23" s="265"/>
      <c r="G23" s="265"/>
      <c r="H23" s="265"/>
      <c r="I23" s="265"/>
      <c r="J23" s="265"/>
      <c r="K23" s="265"/>
    </row>
    <row r="24" spans="2:11" x14ac:dyDescent="0.15">
      <c r="B24" s="265"/>
      <c r="C24" s="265"/>
      <c r="D24" s="265"/>
      <c r="E24" s="265"/>
      <c r="F24" s="265"/>
      <c r="G24" s="265"/>
      <c r="H24" s="265"/>
      <c r="I24" s="265"/>
      <c r="J24" s="265"/>
      <c r="K24" s="265"/>
    </row>
    <row r="25" spans="2:11" x14ac:dyDescent="0.15">
      <c r="B25" s="265"/>
      <c r="C25" s="265"/>
      <c r="D25" s="265"/>
      <c r="E25" s="265"/>
      <c r="F25" s="265"/>
      <c r="G25" s="265"/>
      <c r="H25" s="265"/>
      <c r="I25" s="265"/>
      <c r="J25" s="265"/>
      <c r="K25" s="265"/>
    </row>
    <row r="26" spans="2:11" x14ac:dyDescent="0.15">
      <c r="B26" s="265"/>
      <c r="C26" s="265"/>
      <c r="D26" s="265"/>
      <c r="E26" s="265"/>
      <c r="F26" s="265"/>
      <c r="G26" s="265"/>
      <c r="H26" s="265"/>
      <c r="I26" s="265"/>
      <c r="J26" s="265"/>
      <c r="K26" s="265"/>
    </row>
    <row r="27" spans="2:11" x14ac:dyDescent="0.15">
      <c r="B27" s="265"/>
      <c r="C27" s="265"/>
      <c r="D27" s="265"/>
      <c r="E27" s="265"/>
      <c r="F27" s="265"/>
      <c r="G27" s="265"/>
      <c r="H27" s="265"/>
      <c r="I27" s="265"/>
      <c r="J27" s="265"/>
      <c r="K27" s="265"/>
    </row>
    <row r="28" spans="2:11" x14ac:dyDescent="0.15">
      <c r="B28" s="272">
        <v>4</v>
      </c>
      <c r="C28" s="272" t="s">
        <v>230</v>
      </c>
      <c r="D28" s="265"/>
      <c r="E28" s="265"/>
      <c r="F28" s="265"/>
      <c r="G28" s="265"/>
      <c r="H28" s="265"/>
      <c r="I28" s="265"/>
      <c r="J28" s="265"/>
      <c r="K28" s="265"/>
    </row>
    <row r="29" spans="2:11" x14ac:dyDescent="0.15">
      <c r="B29" s="265"/>
      <c r="C29" s="265"/>
      <c r="D29" s="265"/>
      <c r="E29" s="265"/>
      <c r="F29" s="265"/>
      <c r="G29" s="265"/>
      <c r="H29" s="265"/>
      <c r="I29" s="265"/>
      <c r="J29" s="265"/>
      <c r="K29" s="265"/>
    </row>
    <row r="30" spans="2:11" x14ac:dyDescent="0.15">
      <c r="B30" s="265"/>
      <c r="C30" s="265"/>
      <c r="D30" s="265"/>
      <c r="E30" s="265"/>
      <c r="F30" s="265"/>
      <c r="G30" s="265"/>
      <c r="H30" s="265"/>
      <c r="I30" s="265"/>
      <c r="J30" s="265"/>
      <c r="K30" s="265"/>
    </row>
    <row r="31" spans="2:11" x14ac:dyDescent="0.15">
      <c r="B31" s="265"/>
      <c r="C31" s="265"/>
      <c r="D31" s="265"/>
      <c r="E31" s="265"/>
      <c r="F31" s="265"/>
      <c r="G31" s="265"/>
      <c r="H31" s="265"/>
      <c r="I31" s="265"/>
      <c r="J31" s="265"/>
      <c r="K31" s="265"/>
    </row>
    <row r="32" spans="2:11" x14ac:dyDescent="0.15">
      <c r="B32" s="265"/>
      <c r="C32" s="265"/>
      <c r="D32" s="265"/>
      <c r="E32" s="265"/>
      <c r="F32" s="265"/>
      <c r="G32" s="265"/>
      <c r="H32" s="265"/>
      <c r="I32" s="265"/>
      <c r="J32" s="265"/>
      <c r="K32" s="265"/>
    </row>
    <row r="33" spans="2:11" x14ac:dyDescent="0.15">
      <c r="B33" s="272">
        <v>5</v>
      </c>
      <c r="C33" s="272" t="s">
        <v>231</v>
      </c>
      <c r="D33" s="265"/>
      <c r="E33" s="265"/>
      <c r="F33" s="265"/>
      <c r="G33" s="265"/>
      <c r="H33" s="265"/>
      <c r="I33" s="265"/>
      <c r="J33" s="265"/>
      <c r="K33" s="265"/>
    </row>
    <row r="34" spans="2:11" x14ac:dyDescent="0.15">
      <c r="B34" s="265"/>
      <c r="C34" s="265"/>
      <c r="D34" s="265"/>
      <c r="E34" s="265"/>
      <c r="F34" s="265"/>
      <c r="G34" s="265"/>
      <c r="H34" s="265"/>
      <c r="I34" s="265"/>
      <c r="J34" s="265"/>
      <c r="K34" s="265"/>
    </row>
    <row r="35" spans="2:11" x14ac:dyDescent="0.15">
      <c r="B35" s="265"/>
      <c r="C35" s="265"/>
      <c r="D35" s="265"/>
      <c r="E35" s="265"/>
      <c r="F35" s="265"/>
      <c r="G35" s="265"/>
      <c r="H35" s="265"/>
      <c r="I35" s="265"/>
      <c r="J35" s="265"/>
      <c r="K35" s="265"/>
    </row>
    <row r="36" spans="2:11" x14ac:dyDescent="0.15">
      <c r="B36" s="265"/>
      <c r="C36" s="265"/>
      <c r="D36" s="265"/>
      <c r="E36" s="265"/>
      <c r="F36" s="265"/>
      <c r="G36" s="265"/>
      <c r="H36" s="265"/>
      <c r="I36" s="265"/>
      <c r="J36" s="265"/>
      <c r="K36" s="265"/>
    </row>
    <row r="37" spans="2:11" x14ac:dyDescent="0.15">
      <c r="B37" s="265"/>
      <c r="C37" s="265"/>
      <c r="D37" s="265"/>
      <c r="E37" s="265"/>
      <c r="F37" s="265"/>
      <c r="G37" s="265"/>
      <c r="H37" s="265"/>
      <c r="I37" s="265"/>
      <c r="J37" s="265"/>
      <c r="K37" s="265"/>
    </row>
    <row r="38" spans="2:11" x14ac:dyDescent="0.15">
      <c r="B38" s="272">
        <v>6</v>
      </c>
      <c r="C38" s="272" t="s">
        <v>232</v>
      </c>
      <c r="D38" s="265"/>
      <c r="E38" s="265"/>
      <c r="F38" s="265"/>
      <c r="G38" s="265"/>
      <c r="H38" s="265"/>
      <c r="I38" s="265"/>
      <c r="J38" s="265"/>
      <c r="K38" s="265"/>
    </row>
    <row r="39" spans="2:11" x14ac:dyDescent="0.15">
      <c r="B39" s="265"/>
      <c r="C39" s="265"/>
      <c r="D39" s="265"/>
      <c r="E39" s="265"/>
      <c r="F39" s="265"/>
      <c r="G39" s="265"/>
      <c r="H39" s="265"/>
      <c r="I39" s="265"/>
      <c r="J39" s="265"/>
      <c r="K39" s="265"/>
    </row>
    <row r="40" spans="2:11" x14ac:dyDescent="0.15">
      <c r="B40" s="265"/>
      <c r="C40" s="265"/>
      <c r="D40" s="265"/>
      <c r="E40" s="265"/>
      <c r="F40" s="265"/>
      <c r="G40" s="265"/>
      <c r="H40" s="265"/>
      <c r="I40" s="265"/>
      <c r="J40" s="265"/>
      <c r="K40" s="265"/>
    </row>
    <row r="41" spans="2:11" x14ac:dyDescent="0.15">
      <c r="B41" s="265"/>
      <c r="C41" s="265"/>
      <c r="D41" s="265"/>
      <c r="E41" s="265"/>
      <c r="F41" s="265"/>
      <c r="G41" s="265"/>
      <c r="H41" s="265"/>
      <c r="I41" s="265"/>
      <c r="J41" s="265"/>
      <c r="K41" s="265"/>
    </row>
    <row r="42" spans="2:11" x14ac:dyDescent="0.15">
      <c r="B42" s="265"/>
      <c r="C42" s="265"/>
      <c r="D42" s="265"/>
      <c r="E42" s="265"/>
      <c r="F42" s="265"/>
      <c r="G42" s="265"/>
      <c r="H42" s="265"/>
      <c r="I42" s="265"/>
      <c r="J42" s="265"/>
      <c r="K42" s="265"/>
    </row>
    <row r="43" spans="2:11" x14ac:dyDescent="0.15">
      <c r="B43" s="272">
        <v>7</v>
      </c>
      <c r="C43" s="272" t="s">
        <v>233</v>
      </c>
      <c r="D43" s="265"/>
      <c r="E43" s="265"/>
      <c r="F43" s="265"/>
      <c r="G43" s="265"/>
      <c r="H43" s="265"/>
      <c r="I43" s="265"/>
      <c r="J43" s="265"/>
      <c r="K43" s="265"/>
    </row>
    <row r="44" spans="2:11" x14ac:dyDescent="0.15">
      <c r="B44" s="265"/>
      <c r="C44" s="265"/>
      <c r="D44" s="265"/>
      <c r="E44" s="265"/>
      <c r="F44" s="265"/>
      <c r="G44" s="265"/>
      <c r="H44" s="265"/>
      <c r="I44" s="265"/>
      <c r="J44" s="265"/>
      <c r="K44" s="265"/>
    </row>
    <row r="45" spans="2:11" x14ac:dyDescent="0.15">
      <c r="B45" s="265"/>
      <c r="C45" s="265"/>
      <c r="D45" s="265"/>
      <c r="E45" s="265"/>
      <c r="F45" s="265"/>
      <c r="G45" s="265"/>
      <c r="H45" s="265"/>
      <c r="I45" s="265"/>
      <c r="J45" s="265"/>
      <c r="K45" s="265"/>
    </row>
    <row r="46" spans="2:11" x14ac:dyDescent="0.15">
      <c r="B46" s="265"/>
      <c r="C46" s="265"/>
      <c r="D46" s="265"/>
      <c r="E46" s="265"/>
      <c r="F46" s="265"/>
      <c r="G46" s="265"/>
      <c r="H46" s="265"/>
      <c r="I46" s="265"/>
      <c r="J46" s="265"/>
      <c r="K46" s="265"/>
    </row>
    <row r="47" spans="2:11" x14ac:dyDescent="0.15">
      <c r="B47" s="265"/>
      <c r="C47" s="265"/>
      <c r="D47" s="265"/>
      <c r="E47" s="265"/>
      <c r="F47" s="265"/>
      <c r="G47" s="265"/>
      <c r="H47" s="265"/>
      <c r="I47" s="265"/>
      <c r="J47" s="265"/>
      <c r="K47" s="265"/>
    </row>
    <row r="48" spans="2:11" x14ac:dyDescent="0.15">
      <c r="B48" s="272">
        <v>8</v>
      </c>
      <c r="C48" s="272" t="s">
        <v>234</v>
      </c>
      <c r="D48" s="265"/>
      <c r="E48" s="265"/>
      <c r="F48" s="265"/>
      <c r="G48" s="265"/>
      <c r="H48" s="265"/>
      <c r="I48" s="265"/>
      <c r="J48" s="265"/>
      <c r="K48" s="265"/>
    </row>
    <row r="49" spans="2:11" x14ac:dyDescent="0.15">
      <c r="B49" s="265"/>
      <c r="C49" s="265"/>
      <c r="D49" s="265"/>
      <c r="E49" s="265"/>
      <c r="F49" s="265"/>
      <c r="G49" s="265"/>
      <c r="H49" s="265"/>
      <c r="I49" s="265"/>
      <c r="J49" s="265"/>
      <c r="K49" s="265"/>
    </row>
    <row r="50" spans="2:11" x14ac:dyDescent="0.15">
      <c r="B50" s="265"/>
      <c r="C50" s="265"/>
      <c r="D50" s="265"/>
      <c r="E50" s="265"/>
      <c r="F50" s="265"/>
      <c r="G50" s="265"/>
      <c r="H50" s="265"/>
      <c r="I50" s="265"/>
      <c r="J50" s="265"/>
      <c r="K50" s="265"/>
    </row>
    <row r="51" spans="2:11" x14ac:dyDescent="0.15">
      <c r="B51" s="265"/>
      <c r="C51" s="265"/>
      <c r="D51" s="265"/>
      <c r="E51" s="265"/>
      <c r="F51" s="265"/>
      <c r="G51" s="265"/>
      <c r="H51" s="265"/>
      <c r="I51" s="265"/>
      <c r="J51" s="265"/>
      <c r="K51" s="265"/>
    </row>
    <row r="52" spans="2:11" x14ac:dyDescent="0.15">
      <c r="B52" s="265"/>
      <c r="C52" s="265"/>
      <c r="D52" s="265"/>
      <c r="E52" s="265"/>
      <c r="F52" s="265"/>
      <c r="G52" s="265"/>
      <c r="H52" s="265"/>
      <c r="I52" s="265"/>
      <c r="J52" s="265"/>
      <c r="K52" s="265"/>
    </row>
    <row r="53" spans="2:11" ht="12" customHeight="1" x14ac:dyDescent="0.15">
      <c r="B53" s="265">
        <v>9</v>
      </c>
      <c r="C53" s="272" t="s">
        <v>235</v>
      </c>
      <c r="D53" s="265"/>
      <c r="E53" s="265"/>
      <c r="F53" s="265"/>
      <c r="G53" s="265"/>
      <c r="H53" s="265"/>
      <c r="I53" s="265"/>
      <c r="J53" s="265"/>
      <c r="K53" s="265"/>
    </row>
    <row r="54" spans="2:11" x14ac:dyDescent="0.15">
      <c r="B54" s="265"/>
      <c r="C54" s="265"/>
      <c r="D54" s="265"/>
      <c r="E54" s="265"/>
      <c r="F54" s="265"/>
      <c r="G54" s="265"/>
      <c r="H54" s="265"/>
      <c r="I54" s="265"/>
      <c r="J54" s="265"/>
      <c r="K54" s="265"/>
    </row>
    <row r="55" spans="2:11" x14ac:dyDescent="0.15">
      <c r="B55" s="265"/>
      <c r="C55" s="265"/>
      <c r="D55" s="265"/>
      <c r="E55" s="265"/>
      <c r="F55" s="265"/>
      <c r="G55" s="265"/>
      <c r="H55" s="265"/>
      <c r="I55" s="265"/>
      <c r="J55" s="265"/>
      <c r="K55" s="265"/>
    </row>
    <row r="56" spans="2:11" x14ac:dyDescent="0.15">
      <c r="B56" s="265"/>
      <c r="C56" s="265"/>
      <c r="D56" s="265"/>
      <c r="E56" s="265"/>
      <c r="F56" s="265"/>
      <c r="G56" s="265"/>
      <c r="H56" s="265"/>
      <c r="I56" s="265"/>
      <c r="J56" s="265"/>
      <c r="K56" s="265"/>
    </row>
    <row r="57" spans="2:11" x14ac:dyDescent="0.15">
      <c r="B57" s="265"/>
      <c r="C57" s="265"/>
      <c r="D57" s="265"/>
      <c r="E57" s="265"/>
      <c r="F57" s="265"/>
      <c r="G57" s="265"/>
      <c r="H57" s="265"/>
      <c r="I57" s="265"/>
      <c r="J57" s="265"/>
      <c r="K57" s="265"/>
    </row>
    <row r="58" spans="2:11" ht="12" customHeight="1" x14ac:dyDescent="0.15">
      <c r="B58" s="265">
        <v>10</v>
      </c>
      <c r="C58" s="272"/>
      <c r="D58" s="265"/>
      <c r="E58" s="265"/>
      <c r="F58" s="265"/>
      <c r="G58" s="265"/>
      <c r="H58" s="265"/>
      <c r="I58" s="265"/>
      <c r="J58" s="265"/>
      <c r="K58" s="265"/>
    </row>
    <row r="59" spans="2:11" x14ac:dyDescent="0.15">
      <c r="B59" s="265"/>
      <c r="C59" s="265"/>
      <c r="D59" s="265"/>
      <c r="E59" s="265"/>
      <c r="F59" s="265"/>
      <c r="G59" s="265"/>
      <c r="H59" s="265"/>
      <c r="I59" s="265"/>
      <c r="J59" s="265"/>
      <c r="K59" s="265"/>
    </row>
    <row r="60" spans="2:11" x14ac:dyDescent="0.15">
      <c r="B60" s="265"/>
      <c r="C60" s="265"/>
      <c r="D60" s="265"/>
      <c r="E60" s="265"/>
      <c r="F60" s="265"/>
      <c r="G60" s="265"/>
      <c r="H60" s="265"/>
      <c r="I60" s="265"/>
      <c r="J60" s="265"/>
      <c r="K60" s="265"/>
    </row>
    <row r="61" spans="2:11" x14ac:dyDescent="0.15">
      <c r="B61" s="265"/>
      <c r="C61" s="265"/>
      <c r="D61" s="265"/>
      <c r="E61" s="265"/>
      <c r="F61" s="265"/>
      <c r="G61" s="265"/>
      <c r="H61" s="265"/>
      <c r="I61" s="265"/>
      <c r="J61" s="265"/>
      <c r="K61" s="265"/>
    </row>
    <row r="62" spans="2:11" x14ac:dyDescent="0.15">
      <c r="B62" s="265"/>
      <c r="C62" s="265"/>
      <c r="D62" s="265"/>
      <c r="E62" s="265"/>
      <c r="F62" s="265"/>
      <c r="G62" s="265"/>
      <c r="H62" s="265"/>
      <c r="I62" s="265"/>
      <c r="J62" s="265"/>
      <c r="K62" s="265"/>
    </row>
    <row r="63" spans="2:11" ht="12" customHeight="1" x14ac:dyDescent="0.15">
      <c r="B63" s="265">
        <v>11</v>
      </c>
      <c r="C63" s="272"/>
      <c r="D63" s="265"/>
      <c r="E63" s="265"/>
      <c r="F63" s="265"/>
      <c r="G63" s="265"/>
      <c r="H63" s="265"/>
      <c r="I63" s="265"/>
      <c r="J63" s="265"/>
      <c r="K63" s="265"/>
    </row>
    <row r="64" spans="2:11" x14ac:dyDescent="0.15">
      <c r="B64" s="265"/>
      <c r="C64" s="265"/>
      <c r="D64" s="265"/>
      <c r="E64" s="265"/>
      <c r="F64" s="265"/>
      <c r="G64" s="265"/>
      <c r="H64" s="265"/>
      <c r="I64" s="265"/>
      <c r="J64" s="265"/>
      <c r="K64" s="265"/>
    </row>
    <row r="65" spans="2:11" x14ac:dyDescent="0.15">
      <c r="B65" s="265"/>
      <c r="C65" s="265"/>
      <c r="D65" s="265"/>
      <c r="E65" s="265"/>
      <c r="F65" s="265"/>
      <c r="G65" s="265"/>
      <c r="H65" s="265"/>
      <c r="I65" s="265"/>
      <c r="J65" s="265"/>
      <c r="K65" s="265"/>
    </row>
    <row r="66" spans="2:11" x14ac:dyDescent="0.15">
      <c r="B66" s="265"/>
      <c r="C66" s="265"/>
      <c r="D66" s="265"/>
      <c r="E66" s="265"/>
      <c r="F66" s="265"/>
      <c r="G66" s="265"/>
      <c r="H66" s="265"/>
      <c r="I66" s="265"/>
      <c r="J66" s="265"/>
      <c r="K66" s="265"/>
    </row>
    <row r="67" spans="2:11" x14ac:dyDescent="0.15">
      <c r="B67" s="265"/>
      <c r="C67" s="265"/>
      <c r="D67" s="265"/>
      <c r="E67" s="265"/>
      <c r="F67" s="265"/>
      <c r="G67" s="265"/>
      <c r="H67" s="265"/>
      <c r="I67" s="265"/>
      <c r="J67" s="265"/>
      <c r="K67" s="265"/>
    </row>
    <row r="68" spans="2:11" ht="12" customHeight="1" x14ac:dyDescent="0.15">
      <c r="B68" s="265">
        <v>12</v>
      </c>
      <c r="C68" s="272"/>
      <c r="D68" s="265"/>
      <c r="E68" s="265"/>
      <c r="F68" s="265"/>
      <c r="G68" s="265"/>
      <c r="H68" s="265"/>
      <c r="I68" s="265"/>
      <c r="J68" s="265"/>
      <c r="K68" s="265"/>
    </row>
    <row r="69" spans="2:11" x14ac:dyDescent="0.15">
      <c r="B69" s="265"/>
      <c r="C69" s="265"/>
      <c r="D69" s="265"/>
      <c r="E69" s="265"/>
      <c r="F69" s="265"/>
      <c r="G69" s="265"/>
      <c r="H69" s="265"/>
      <c r="I69" s="265"/>
      <c r="J69" s="265"/>
      <c r="K69" s="265"/>
    </row>
    <row r="70" spans="2:11" x14ac:dyDescent="0.15">
      <c r="B70" s="265"/>
      <c r="C70" s="265"/>
      <c r="D70" s="265"/>
      <c r="E70" s="265"/>
      <c r="F70" s="265"/>
      <c r="G70" s="265"/>
      <c r="H70" s="265"/>
      <c r="I70" s="265"/>
      <c r="J70" s="265"/>
      <c r="K70" s="265"/>
    </row>
    <row r="71" spans="2:11" x14ac:dyDescent="0.15">
      <c r="B71" s="265"/>
      <c r="C71" s="265"/>
      <c r="D71" s="265"/>
      <c r="E71" s="265"/>
      <c r="F71" s="265"/>
      <c r="G71" s="265"/>
      <c r="H71" s="265"/>
      <c r="I71" s="265"/>
      <c r="J71" s="265"/>
      <c r="K71" s="265"/>
    </row>
    <row r="72" spans="2:11" x14ac:dyDescent="0.15">
      <c r="B72" s="265"/>
      <c r="C72" s="265"/>
      <c r="D72" s="265"/>
      <c r="E72" s="265"/>
      <c r="F72" s="265"/>
      <c r="G72" s="265"/>
      <c r="H72" s="265"/>
      <c r="I72" s="265"/>
      <c r="J72" s="265"/>
      <c r="K72" s="265"/>
    </row>
    <row r="73" spans="2:11" x14ac:dyDescent="0.15">
      <c r="B73" s="265"/>
      <c r="C73" s="265"/>
      <c r="D73" s="265"/>
      <c r="E73" s="265"/>
      <c r="F73" s="265"/>
      <c r="G73" s="265"/>
      <c r="H73" s="265"/>
      <c r="I73" s="265"/>
      <c r="J73" s="265"/>
      <c r="K73" s="265"/>
    </row>
    <row r="74" spans="2:11" x14ac:dyDescent="0.15">
      <c r="B74" s="265"/>
      <c r="C74" s="265"/>
      <c r="D74" s="265"/>
      <c r="E74" s="265"/>
      <c r="F74" s="265"/>
      <c r="G74" s="265"/>
      <c r="H74" s="265"/>
      <c r="I74" s="265"/>
      <c r="J74" s="265"/>
      <c r="K74" s="265"/>
    </row>
    <row r="75" spans="2:11" x14ac:dyDescent="0.15">
      <c r="B75" s="265"/>
      <c r="C75" s="265"/>
      <c r="D75" s="265"/>
      <c r="E75" s="265"/>
      <c r="F75" s="265"/>
      <c r="G75" s="265"/>
      <c r="H75" s="265"/>
      <c r="I75" s="265"/>
      <c r="J75" s="265"/>
      <c r="K75" s="265"/>
    </row>
    <row r="76" spans="2:11" x14ac:dyDescent="0.15">
      <c r="B76" s="265"/>
      <c r="C76" s="265"/>
      <c r="D76" s="265"/>
      <c r="E76" s="265"/>
      <c r="F76" s="265"/>
      <c r="G76" s="265"/>
      <c r="H76" s="265"/>
      <c r="I76" s="265"/>
      <c r="J76" s="265"/>
      <c r="K76" s="265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A43"/>
  <sheetViews>
    <sheetView tabSelected="1" view="pageBreakPreview" zoomScale="80" zoomScaleNormal="100" zoomScaleSheetLayoutView="80" workbookViewId="0">
      <selection activeCell="H13" sqref="H13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9" customWidth="1"/>
    <col min="44" max="44" width="2.125" style="305" hidden="1" customWidth="1"/>
    <col min="45" max="45" width="46.75" style="305" customWidth="1"/>
    <col min="46" max="46" width="0" style="9" hidden="1" customWidth="1"/>
    <col min="47" max="48" width="5.375" style="9" hidden="1" customWidth="1"/>
    <col min="49" max="49" width="14.625" style="118" hidden="1" customWidth="1"/>
    <col min="50" max="50" width="22.5" style="9" hidden="1" customWidth="1"/>
    <col min="51" max="52" width="27" style="147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315"/>
      <c r="AS1" s="315"/>
      <c r="AW1" s="118" t="s">
        <v>239</v>
      </c>
    </row>
    <row r="2" spans="1:53" ht="24" customHeight="1" thickBot="1" x14ac:dyDescent="0.2">
      <c r="A2" s="409" t="s">
        <v>244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R2" s="316"/>
      <c r="AS2" s="317"/>
      <c r="AW2" s="118" t="s">
        <v>240</v>
      </c>
    </row>
    <row r="3" spans="1:53" ht="17.25" customHeight="1" thickBot="1" x14ac:dyDescent="0.2">
      <c r="A3" s="410" t="s">
        <v>122</v>
      </c>
      <c r="B3" s="411"/>
      <c r="C3" s="411"/>
      <c r="D3" s="411"/>
      <c r="E3" s="411"/>
      <c r="F3" s="411"/>
      <c r="G3" s="412"/>
      <c r="H3" s="419" t="s">
        <v>32</v>
      </c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1"/>
      <c r="AN3" s="422" t="s">
        <v>11</v>
      </c>
      <c r="AO3" s="425" t="s">
        <v>33</v>
      </c>
      <c r="AP3" s="428" t="s">
        <v>14</v>
      </c>
      <c r="AR3" s="318"/>
      <c r="AS3" s="318" t="s">
        <v>312</v>
      </c>
      <c r="AT3" s="16"/>
      <c r="AU3" s="17"/>
      <c r="AV3" s="17"/>
      <c r="AW3" s="120" t="s">
        <v>36</v>
      </c>
      <c r="AX3" s="16"/>
      <c r="AY3" s="16"/>
      <c r="AZ3" s="16"/>
      <c r="BA3" s="16"/>
    </row>
    <row r="4" spans="1:53" ht="17.25" customHeight="1" thickBot="1" x14ac:dyDescent="0.2">
      <c r="A4" s="413"/>
      <c r="B4" s="414"/>
      <c r="C4" s="414"/>
      <c r="D4" s="414"/>
      <c r="E4" s="414"/>
      <c r="F4" s="414"/>
      <c r="G4" s="415"/>
      <c r="H4" s="404" t="s">
        <v>45</v>
      </c>
      <c r="I4" s="405"/>
      <c r="J4" s="405"/>
      <c r="K4" s="405"/>
      <c r="L4" s="405" t="s">
        <v>46</v>
      </c>
      <c r="M4" s="405"/>
      <c r="N4" s="405"/>
      <c r="O4" s="405"/>
      <c r="P4" s="405" t="s">
        <v>46</v>
      </c>
      <c r="Q4" s="405"/>
      <c r="R4" s="405"/>
      <c r="S4" s="405"/>
      <c r="T4" s="405" t="s">
        <v>46</v>
      </c>
      <c r="U4" s="405"/>
      <c r="V4" s="405"/>
      <c r="W4" s="408"/>
      <c r="X4" s="404" t="s">
        <v>45</v>
      </c>
      <c r="Y4" s="405"/>
      <c r="Z4" s="405"/>
      <c r="AA4" s="405"/>
      <c r="AB4" s="405" t="s">
        <v>46</v>
      </c>
      <c r="AC4" s="405"/>
      <c r="AD4" s="405"/>
      <c r="AE4" s="405"/>
      <c r="AF4" s="405" t="s">
        <v>46</v>
      </c>
      <c r="AG4" s="405"/>
      <c r="AH4" s="405"/>
      <c r="AI4" s="405"/>
      <c r="AJ4" s="405" t="s">
        <v>46</v>
      </c>
      <c r="AK4" s="405"/>
      <c r="AL4" s="405"/>
      <c r="AM4" s="408"/>
      <c r="AN4" s="423"/>
      <c r="AO4" s="426"/>
      <c r="AP4" s="429"/>
      <c r="AR4" s="319"/>
      <c r="AS4" s="319" t="s">
        <v>326</v>
      </c>
      <c r="AT4" s="16"/>
      <c r="AU4" s="17"/>
      <c r="AV4" s="17"/>
      <c r="AW4" s="120" t="s">
        <v>120</v>
      </c>
      <c r="AX4" s="16"/>
      <c r="AY4" s="16"/>
      <c r="AZ4" s="148"/>
      <c r="BA4" s="16"/>
    </row>
    <row r="5" spans="1:53" ht="17.25" customHeight="1" x14ac:dyDescent="0.15">
      <c r="A5" s="413"/>
      <c r="B5" s="414"/>
      <c r="C5" s="414"/>
      <c r="D5" s="414"/>
      <c r="E5" s="414"/>
      <c r="F5" s="414"/>
      <c r="G5" s="415"/>
      <c r="H5" s="403" t="s">
        <v>17</v>
      </c>
      <c r="I5" s="395"/>
      <c r="J5" s="395" t="s">
        <v>18</v>
      </c>
      <c r="K5" s="396"/>
      <c r="L5" s="403" t="s">
        <v>19</v>
      </c>
      <c r="M5" s="395"/>
      <c r="N5" s="395" t="s">
        <v>20</v>
      </c>
      <c r="O5" s="396"/>
      <c r="P5" s="403" t="s">
        <v>21</v>
      </c>
      <c r="Q5" s="395"/>
      <c r="R5" s="395" t="s">
        <v>22</v>
      </c>
      <c r="S5" s="396"/>
      <c r="T5" s="403" t="s">
        <v>23</v>
      </c>
      <c r="U5" s="395"/>
      <c r="V5" s="395" t="s">
        <v>24</v>
      </c>
      <c r="W5" s="396"/>
      <c r="X5" s="403" t="s">
        <v>47</v>
      </c>
      <c r="Y5" s="395"/>
      <c r="Z5" s="395" t="s">
        <v>48</v>
      </c>
      <c r="AA5" s="396"/>
      <c r="AB5" s="403" t="s">
        <v>49</v>
      </c>
      <c r="AC5" s="395"/>
      <c r="AD5" s="395" t="s">
        <v>50</v>
      </c>
      <c r="AE5" s="396"/>
      <c r="AF5" s="403" t="s">
        <v>51</v>
      </c>
      <c r="AG5" s="395"/>
      <c r="AH5" s="395" t="s">
        <v>52</v>
      </c>
      <c r="AI5" s="396"/>
      <c r="AJ5" s="403" t="s">
        <v>53</v>
      </c>
      <c r="AK5" s="395"/>
      <c r="AL5" s="395" t="s">
        <v>54</v>
      </c>
      <c r="AM5" s="396"/>
      <c r="AN5" s="423"/>
      <c r="AO5" s="426"/>
      <c r="AP5" s="429"/>
      <c r="AR5" s="319"/>
      <c r="AS5" s="147" t="s">
        <v>327</v>
      </c>
      <c r="AT5" s="16"/>
      <c r="AU5" s="16"/>
      <c r="AV5" s="16"/>
      <c r="AW5" s="120" t="s">
        <v>121</v>
      </c>
      <c r="AX5" s="16"/>
      <c r="AY5" s="16"/>
      <c r="AZ5" s="16"/>
      <c r="BA5" s="16"/>
    </row>
    <row r="6" spans="1:53" ht="17.25" customHeight="1" thickBot="1" x14ac:dyDescent="0.2">
      <c r="A6" s="416"/>
      <c r="B6" s="417"/>
      <c r="C6" s="417"/>
      <c r="D6" s="417"/>
      <c r="E6" s="417"/>
      <c r="F6" s="417"/>
      <c r="G6" s="418"/>
      <c r="H6" s="273" t="s">
        <v>30</v>
      </c>
      <c r="I6" s="274" t="s">
        <v>238</v>
      </c>
      <c r="J6" s="275" t="s">
        <v>30</v>
      </c>
      <c r="K6" s="276" t="s">
        <v>238</v>
      </c>
      <c r="L6" s="273" t="s">
        <v>30</v>
      </c>
      <c r="M6" s="274" t="s">
        <v>238</v>
      </c>
      <c r="N6" s="275" t="s">
        <v>30</v>
      </c>
      <c r="O6" s="276" t="s">
        <v>238</v>
      </c>
      <c r="P6" s="273" t="s">
        <v>30</v>
      </c>
      <c r="Q6" s="274" t="s">
        <v>238</v>
      </c>
      <c r="R6" s="275" t="s">
        <v>30</v>
      </c>
      <c r="S6" s="276" t="s">
        <v>238</v>
      </c>
      <c r="T6" s="273" t="s">
        <v>30</v>
      </c>
      <c r="U6" s="274" t="s">
        <v>238</v>
      </c>
      <c r="V6" s="275" t="s">
        <v>30</v>
      </c>
      <c r="W6" s="276" t="s">
        <v>238</v>
      </c>
      <c r="X6" s="273" t="s">
        <v>30</v>
      </c>
      <c r="Y6" s="274" t="s">
        <v>238</v>
      </c>
      <c r="Z6" s="275" t="s">
        <v>30</v>
      </c>
      <c r="AA6" s="276" t="s">
        <v>238</v>
      </c>
      <c r="AB6" s="273" t="s">
        <v>30</v>
      </c>
      <c r="AC6" s="274" t="s">
        <v>238</v>
      </c>
      <c r="AD6" s="275" t="s">
        <v>30</v>
      </c>
      <c r="AE6" s="276" t="s">
        <v>238</v>
      </c>
      <c r="AF6" s="273" t="s">
        <v>30</v>
      </c>
      <c r="AG6" s="274" t="s">
        <v>238</v>
      </c>
      <c r="AH6" s="275" t="s">
        <v>30</v>
      </c>
      <c r="AI6" s="276" t="s">
        <v>238</v>
      </c>
      <c r="AJ6" s="273" t="s">
        <v>30</v>
      </c>
      <c r="AK6" s="274" t="s">
        <v>238</v>
      </c>
      <c r="AL6" s="275" t="s">
        <v>30</v>
      </c>
      <c r="AM6" s="276" t="s">
        <v>238</v>
      </c>
      <c r="AN6" s="424"/>
      <c r="AO6" s="427"/>
      <c r="AP6" s="430"/>
      <c r="AR6" s="320"/>
      <c r="AS6" s="319" t="s">
        <v>313</v>
      </c>
      <c r="AT6" s="16"/>
      <c r="AU6" s="16"/>
      <c r="AV6" s="16"/>
      <c r="AW6" s="120" t="s">
        <v>241</v>
      </c>
      <c r="AX6" s="16"/>
      <c r="AY6" s="16"/>
      <c r="AZ6" s="16"/>
      <c r="BA6" s="16"/>
    </row>
    <row r="7" spans="1:53" ht="17.25" customHeight="1" x14ac:dyDescent="0.15">
      <c r="A7" s="369" t="s">
        <v>123</v>
      </c>
      <c r="B7" s="384" t="s">
        <v>124</v>
      </c>
      <c r="C7" s="384"/>
      <c r="D7" s="385"/>
      <c r="E7" s="157" t="s">
        <v>125</v>
      </c>
      <c r="F7" s="157"/>
      <c r="G7" s="162"/>
      <c r="H7" s="81"/>
      <c r="I7" s="63"/>
      <c r="J7" s="82"/>
      <c r="K7" s="64"/>
      <c r="L7" s="81"/>
      <c r="M7" s="63"/>
      <c r="N7" s="82"/>
      <c r="O7" s="65"/>
      <c r="P7" s="81"/>
      <c r="Q7" s="63"/>
      <c r="R7" s="82"/>
      <c r="S7" s="64"/>
      <c r="T7" s="83"/>
      <c r="U7" s="63"/>
      <c r="V7" s="82"/>
      <c r="W7" s="64"/>
      <c r="X7" s="81"/>
      <c r="Y7" s="63"/>
      <c r="Z7" s="82"/>
      <c r="AA7" s="64"/>
      <c r="AB7" s="81"/>
      <c r="AC7" s="63"/>
      <c r="AD7" s="82"/>
      <c r="AE7" s="65"/>
      <c r="AF7" s="81"/>
      <c r="AG7" s="63"/>
      <c r="AH7" s="82"/>
      <c r="AI7" s="64"/>
      <c r="AJ7" s="83"/>
      <c r="AK7" s="63"/>
      <c r="AL7" s="82"/>
      <c r="AM7" s="64"/>
      <c r="AN7" s="165">
        <f>SUM(H7,J7,L7,N7,P7,R7,T7,V7,X7,Z7,AB7,AD7,AF7,AH7,AJ7,AL7)</f>
        <v>0</v>
      </c>
      <c r="AO7" s="166">
        <v>2</v>
      </c>
      <c r="AP7" s="50"/>
      <c r="AR7" s="321"/>
      <c r="AS7" s="320" t="s">
        <v>323</v>
      </c>
      <c r="AT7" s="280"/>
    </row>
    <row r="8" spans="1:53" ht="17.25" customHeight="1" x14ac:dyDescent="0.15">
      <c r="A8" s="370"/>
      <c r="B8" s="386"/>
      <c r="C8" s="386"/>
      <c r="D8" s="387"/>
      <c r="E8" s="158" t="s">
        <v>126</v>
      </c>
      <c r="F8" s="158"/>
      <c r="G8" s="163"/>
      <c r="H8" s="99"/>
      <c r="I8" s="69"/>
      <c r="J8" s="100"/>
      <c r="K8" s="70"/>
      <c r="L8" s="99"/>
      <c r="M8" s="69"/>
      <c r="N8" s="100"/>
      <c r="O8" s="78"/>
      <c r="P8" s="99"/>
      <c r="Q8" s="69"/>
      <c r="R8" s="100"/>
      <c r="S8" s="70"/>
      <c r="T8" s="101"/>
      <c r="U8" s="69"/>
      <c r="V8" s="100"/>
      <c r="W8" s="70"/>
      <c r="X8" s="99"/>
      <c r="Y8" s="69"/>
      <c r="Z8" s="100"/>
      <c r="AA8" s="70"/>
      <c r="AB8" s="99"/>
      <c r="AC8" s="69"/>
      <c r="AD8" s="100"/>
      <c r="AE8" s="78"/>
      <c r="AF8" s="99"/>
      <c r="AG8" s="69"/>
      <c r="AH8" s="100"/>
      <c r="AI8" s="70"/>
      <c r="AJ8" s="101"/>
      <c r="AK8" s="69"/>
      <c r="AL8" s="100"/>
      <c r="AM8" s="70"/>
      <c r="AN8" s="298">
        <f t="shared" ref="AN8:AN25" si="0">SUM(H8,J8,L8,N8,P8,R8,T8,V8,X8,Z8,AB8,AD8,AF8,AH8,AJ8,AL8)</f>
        <v>0</v>
      </c>
      <c r="AO8" s="45" t="s">
        <v>245</v>
      </c>
      <c r="AP8" s="51"/>
      <c r="AR8" s="319"/>
      <c r="AS8" s="319" t="s">
        <v>296</v>
      </c>
      <c r="AT8" s="280"/>
    </row>
    <row r="9" spans="1:53" ht="17.25" customHeight="1" x14ac:dyDescent="0.15">
      <c r="A9" s="370"/>
      <c r="B9" s="386"/>
      <c r="C9" s="386"/>
      <c r="D9" s="387"/>
      <c r="E9" s="159" t="s">
        <v>127</v>
      </c>
      <c r="F9" s="159"/>
      <c r="G9" s="167"/>
      <c r="H9" s="99"/>
      <c r="I9" s="69"/>
      <c r="J9" s="100"/>
      <c r="K9" s="70"/>
      <c r="L9" s="99"/>
      <c r="M9" s="69"/>
      <c r="N9" s="100"/>
      <c r="O9" s="78"/>
      <c r="P9" s="99"/>
      <c r="Q9" s="69"/>
      <c r="R9" s="100"/>
      <c r="S9" s="70"/>
      <c r="T9" s="101"/>
      <c r="U9" s="69"/>
      <c r="V9" s="100"/>
      <c r="W9" s="70"/>
      <c r="X9" s="99"/>
      <c r="Y9" s="69"/>
      <c r="Z9" s="100"/>
      <c r="AA9" s="70"/>
      <c r="AB9" s="99"/>
      <c r="AC9" s="69"/>
      <c r="AD9" s="100"/>
      <c r="AE9" s="78"/>
      <c r="AF9" s="99"/>
      <c r="AG9" s="69"/>
      <c r="AH9" s="100"/>
      <c r="AI9" s="70"/>
      <c r="AJ9" s="101"/>
      <c r="AK9" s="69"/>
      <c r="AL9" s="100"/>
      <c r="AM9" s="70"/>
      <c r="AN9" s="111">
        <f t="shared" si="0"/>
        <v>0</v>
      </c>
      <c r="AO9" s="45">
        <v>2</v>
      </c>
      <c r="AP9" s="51"/>
      <c r="AR9" s="320"/>
      <c r="AS9" s="320" t="s">
        <v>297</v>
      </c>
      <c r="AT9" s="280"/>
    </row>
    <row r="10" spans="1:53" ht="17.25" customHeight="1" x14ac:dyDescent="0.15">
      <c r="A10" s="370"/>
      <c r="B10" s="386"/>
      <c r="C10" s="386"/>
      <c r="D10" s="387"/>
      <c r="E10" s="390" t="s">
        <v>128</v>
      </c>
      <c r="F10" s="158" t="s">
        <v>129</v>
      </c>
      <c r="G10" s="163"/>
      <c r="H10" s="99"/>
      <c r="I10" s="69"/>
      <c r="J10" s="100"/>
      <c r="K10" s="70"/>
      <c r="L10" s="99"/>
      <c r="M10" s="69"/>
      <c r="N10" s="100"/>
      <c r="O10" s="78"/>
      <c r="P10" s="99"/>
      <c r="Q10" s="69"/>
      <c r="R10" s="100"/>
      <c r="S10" s="70"/>
      <c r="T10" s="101"/>
      <c r="U10" s="69"/>
      <c r="V10" s="100"/>
      <c r="W10" s="70"/>
      <c r="X10" s="99"/>
      <c r="Y10" s="69"/>
      <c r="Z10" s="100"/>
      <c r="AA10" s="70"/>
      <c r="AB10" s="99"/>
      <c r="AC10" s="69"/>
      <c r="AD10" s="100"/>
      <c r="AE10" s="78"/>
      <c r="AF10" s="99"/>
      <c r="AG10" s="69"/>
      <c r="AH10" s="100"/>
      <c r="AI10" s="70"/>
      <c r="AJ10" s="101"/>
      <c r="AK10" s="69"/>
      <c r="AL10" s="100"/>
      <c r="AM10" s="70"/>
      <c r="AN10" s="111">
        <f t="shared" si="0"/>
        <v>0</v>
      </c>
      <c r="AO10" s="279">
        <v>1</v>
      </c>
      <c r="AP10" s="168"/>
      <c r="AR10" s="322"/>
      <c r="AS10" s="335" t="s">
        <v>298</v>
      </c>
      <c r="AT10" s="280"/>
    </row>
    <row r="11" spans="1:53" ht="17.25" customHeight="1" x14ac:dyDescent="0.15">
      <c r="A11" s="370"/>
      <c r="B11" s="386"/>
      <c r="C11" s="386"/>
      <c r="D11" s="387"/>
      <c r="E11" s="390"/>
      <c r="F11" s="158" t="s">
        <v>130</v>
      </c>
      <c r="G11" s="163"/>
      <c r="H11" s="99"/>
      <c r="I11" s="69"/>
      <c r="J11" s="100"/>
      <c r="K11" s="70"/>
      <c r="L11" s="99"/>
      <c r="M11" s="69"/>
      <c r="N11" s="100"/>
      <c r="O11" s="78"/>
      <c r="P11" s="99"/>
      <c r="Q11" s="69"/>
      <c r="R11" s="100"/>
      <c r="S11" s="70"/>
      <c r="T11" s="101"/>
      <c r="U11" s="69"/>
      <c r="V11" s="100"/>
      <c r="W11" s="70"/>
      <c r="X11" s="99"/>
      <c r="Y11" s="69"/>
      <c r="Z11" s="100"/>
      <c r="AA11" s="70"/>
      <c r="AB11" s="99"/>
      <c r="AC11" s="69"/>
      <c r="AD11" s="100"/>
      <c r="AE11" s="78"/>
      <c r="AF11" s="99"/>
      <c r="AG11" s="69"/>
      <c r="AH11" s="100"/>
      <c r="AI11" s="70"/>
      <c r="AJ11" s="101"/>
      <c r="AK11" s="69"/>
      <c r="AL11" s="100"/>
      <c r="AM11" s="70"/>
      <c r="AN11" s="111">
        <f t="shared" si="0"/>
        <v>0</v>
      </c>
      <c r="AO11" s="279">
        <v>1</v>
      </c>
      <c r="AP11" s="168"/>
      <c r="AR11" s="322"/>
      <c r="AS11" s="335" t="s">
        <v>299</v>
      </c>
      <c r="AT11" s="280"/>
    </row>
    <row r="12" spans="1:53" ht="17.25" customHeight="1" x14ac:dyDescent="0.15">
      <c r="A12" s="370"/>
      <c r="B12" s="388"/>
      <c r="C12" s="388"/>
      <c r="D12" s="389"/>
      <c r="E12" s="155" t="s">
        <v>131</v>
      </c>
      <c r="F12" s="158"/>
      <c r="G12" s="163"/>
      <c r="H12" s="99"/>
      <c r="I12" s="69"/>
      <c r="J12" s="100"/>
      <c r="K12" s="70"/>
      <c r="L12" s="99"/>
      <c r="M12" s="69"/>
      <c r="N12" s="100"/>
      <c r="O12" s="78"/>
      <c r="P12" s="99"/>
      <c r="Q12" s="69"/>
      <c r="R12" s="100"/>
      <c r="S12" s="70"/>
      <c r="T12" s="101"/>
      <c r="U12" s="69"/>
      <c r="V12" s="100"/>
      <c r="W12" s="70"/>
      <c r="X12" s="99"/>
      <c r="Y12" s="69"/>
      <c r="Z12" s="100"/>
      <c r="AA12" s="70"/>
      <c r="AB12" s="99"/>
      <c r="AC12" s="69"/>
      <c r="AD12" s="100"/>
      <c r="AE12" s="78"/>
      <c r="AF12" s="99"/>
      <c r="AG12" s="69"/>
      <c r="AH12" s="100"/>
      <c r="AI12" s="70"/>
      <c r="AJ12" s="101"/>
      <c r="AK12" s="69"/>
      <c r="AL12" s="100"/>
      <c r="AM12" s="70"/>
      <c r="AN12" s="111">
        <f t="shared" si="0"/>
        <v>0</v>
      </c>
      <c r="AO12" s="279">
        <v>2</v>
      </c>
      <c r="AP12" s="168"/>
      <c r="AR12" s="319"/>
      <c r="AS12" s="319" t="s">
        <v>300</v>
      </c>
      <c r="AT12" s="280"/>
    </row>
    <row r="13" spans="1:53" ht="17.25" customHeight="1" x14ac:dyDescent="0.15">
      <c r="A13" s="370"/>
      <c r="B13" s="391" t="s">
        <v>132</v>
      </c>
      <c r="C13" s="392"/>
      <c r="D13" s="393"/>
      <c r="E13" s="155" t="s">
        <v>133</v>
      </c>
      <c r="F13" s="158"/>
      <c r="G13" s="163"/>
      <c r="H13" s="99"/>
      <c r="I13" s="69"/>
      <c r="J13" s="100"/>
      <c r="K13" s="70"/>
      <c r="L13" s="99"/>
      <c r="M13" s="69"/>
      <c r="N13" s="100"/>
      <c r="O13" s="78"/>
      <c r="P13" s="99"/>
      <c r="Q13" s="69"/>
      <c r="R13" s="100"/>
      <c r="S13" s="70"/>
      <c r="T13" s="101"/>
      <c r="U13" s="69"/>
      <c r="V13" s="100"/>
      <c r="W13" s="70"/>
      <c r="X13" s="99"/>
      <c r="Y13" s="69"/>
      <c r="Z13" s="100"/>
      <c r="AA13" s="70"/>
      <c r="AB13" s="99"/>
      <c r="AC13" s="69"/>
      <c r="AD13" s="100"/>
      <c r="AE13" s="78"/>
      <c r="AF13" s="99"/>
      <c r="AG13" s="69"/>
      <c r="AH13" s="100"/>
      <c r="AI13" s="70"/>
      <c r="AJ13" s="101"/>
      <c r="AK13" s="69"/>
      <c r="AL13" s="100"/>
      <c r="AM13" s="70"/>
      <c r="AN13" s="111">
        <f t="shared" si="0"/>
        <v>0</v>
      </c>
      <c r="AO13" s="279">
        <v>6</v>
      </c>
      <c r="AP13" s="168"/>
      <c r="AR13" s="320"/>
      <c r="AS13" s="320" t="s">
        <v>301</v>
      </c>
      <c r="AT13" s="281"/>
    </row>
    <row r="14" spans="1:53" ht="17.25" customHeight="1" x14ac:dyDescent="0.15">
      <c r="A14" s="370"/>
      <c r="B14" s="394"/>
      <c r="C14" s="388"/>
      <c r="D14" s="389"/>
      <c r="E14" s="155" t="s">
        <v>134</v>
      </c>
      <c r="F14" s="158"/>
      <c r="G14" s="163"/>
      <c r="H14" s="99"/>
      <c r="I14" s="69"/>
      <c r="J14" s="100"/>
      <c r="K14" s="70"/>
      <c r="L14" s="99"/>
      <c r="M14" s="69"/>
      <c r="N14" s="100"/>
      <c r="O14" s="78"/>
      <c r="P14" s="99"/>
      <c r="Q14" s="69"/>
      <c r="R14" s="100"/>
      <c r="S14" s="70"/>
      <c r="T14" s="101"/>
      <c r="U14" s="69"/>
      <c r="V14" s="100"/>
      <c r="W14" s="70"/>
      <c r="X14" s="99"/>
      <c r="Y14" s="69"/>
      <c r="Z14" s="100"/>
      <c r="AA14" s="70"/>
      <c r="AB14" s="99"/>
      <c r="AC14" s="69"/>
      <c r="AD14" s="100"/>
      <c r="AE14" s="78"/>
      <c r="AF14" s="99"/>
      <c r="AG14" s="69"/>
      <c r="AH14" s="100"/>
      <c r="AI14" s="70"/>
      <c r="AJ14" s="101"/>
      <c r="AK14" s="69"/>
      <c r="AL14" s="100"/>
      <c r="AM14" s="70"/>
      <c r="AN14" s="111">
        <f t="shared" si="0"/>
        <v>0</v>
      </c>
      <c r="AO14" s="279">
        <v>2</v>
      </c>
      <c r="AP14" s="168"/>
      <c r="AR14" s="323"/>
      <c r="AS14" s="323"/>
      <c r="AT14" s="281"/>
    </row>
    <row r="15" spans="1:53" ht="17.25" customHeight="1" x14ac:dyDescent="0.15">
      <c r="A15" s="370"/>
      <c r="B15" s="397" t="s">
        <v>246</v>
      </c>
      <c r="C15" s="398"/>
      <c r="D15" s="399"/>
      <c r="E15" s="286" t="s">
        <v>247</v>
      </c>
      <c r="F15" s="14"/>
      <c r="G15" s="287"/>
      <c r="H15" s="288"/>
      <c r="I15" s="73"/>
      <c r="J15" s="289"/>
      <c r="K15" s="290"/>
      <c r="L15" s="288"/>
      <c r="M15" s="73"/>
      <c r="N15" s="289"/>
      <c r="O15" s="74"/>
      <c r="P15" s="288"/>
      <c r="Q15" s="73"/>
      <c r="R15" s="289"/>
      <c r="S15" s="290"/>
      <c r="T15" s="291"/>
      <c r="U15" s="73"/>
      <c r="V15" s="289"/>
      <c r="W15" s="290"/>
      <c r="X15" s="288"/>
      <c r="Y15" s="73"/>
      <c r="Z15" s="289"/>
      <c r="AA15" s="290"/>
      <c r="AB15" s="288"/>
      <c r="AC15" s="73"/>
      <c r="AD15" s="289"/>
      <c r="AE15" s="74"/>
      <c r="AF15" s="288"/>
      <c r="AG15" s="73"/>
      <c r="AH15" s="289"/>
      <c r="AI15" s="290"/>
      <c r="AJ15" s="291"/>
      <c r="AK15" s="73"/>
      <c r="AL15" s="289"/>
      <c r="AM15" s="290"/>
      <c r="AN15" s="292">
        <f t="shared" si="0"/>
        <v>0</v>
      </c>
      <c r="AO15" s="293">
        <v>4</v>
      </c>
      <c r="AP15" s="168"/>
      <c r="AR15" s="324"/>
      <c r="AS15" s="324" t="s">
        <v>302</v>
      </c>
      <c r="AT15" s="281"/>
    </row>
    <row r="16" spans="1:53" ht="17.25" customHeight="1" thickBot="1" x14ac:dyDescent="0.2">
      <c r="A16" s="370"/>
      <c r="B16" s="400"/>
      <c r="C16" s="401"/>
      <c r="D16" s="402"/>
      <c r="E16" s="160" t="s">
        <v>248</v>
      </c>
      <c r="F16" s="169"/>
      <c r="G16" s="161"/>
      <c r="H16" s="105"/>
      <c r="I16" s="106"/>
      <c r="J16" s="102"/>
      <c r="K16" s="107"/>
      <c r="L16" s="105"/>
      <c r="M16" s="106"/>
      <c r="N16" s="102"/>
      <c r="O16" s="79"/>
      <c r="P16" s="105"/>
      <c r="Q16" s="106"/>
      <c r="R16" s="102"/>
      <c r="S16" s="107"/>
      <c r="T16" s="283"/>
      <c r="U16" s="106"/>
      <c r="V16" s="102"/>
      <c r="W16" s="107"/>
      <c r="X16" s="105"/>
      <c r="Y16" s="106"/>
      <c r="Z16" s="102"/>
      <c r="AA16" s="107"/>
      <c r="AB16" s="105"/>
      <c r="AC16" s="106"/>
      <c r="AD16" s="102"/>
      <c r="AE16" s="79"/>
      <c r="AF16" s="105"/>
      <c r="AG16" s="106"/>
      <c r="AH16" s="102"/>
      <c r="AI16" s="107"/>
      <c r="AJ16" s="283"/>
      <c r="AK16" s="106"/>
      <c r="AL16" s="102"/>
      <c r="AM16" s="107"/>
      <c r="AN16" s="299">
        <f t="shared" si="0"/>
        <v>0</v>
      </c>
      <c r="AO16" s="294" t="s">
        <v>249</v>
      </c>
      <c r="AP16" s="168"/>
      <c r="AR16" s="324"/>
      <c r="AS16" s="324" t="s">
        <v>303</v>
      </c>
      <c r="AT16" s="280"/>
    </row>
    <row r="17" spans="1:52" ht="17.25" customHeight="1" thickBot="1" x14ac:dyDescent="0.2">
      <c r="A17" s="370"/>
      <c r="B17" s="170" t="s">
        <v>135</v>
      </c>
      <c r="C17" s="170"/>
      <c r="D17" s="170"/>
      <c r="E17" s="170"/>
      <c r="F17" s="170"/>
      <c r="G17" s="171"/>
      <c r="H17" s="71"/>
      <c r="I17" s="301">
        <f>SUM(I7:I16)</f>
        <v>0</v>
      </c>
      <c r="J17" s="72"/>
      <c r="K17" s="302">
        <f>SUM(K7:K16)</f>
        <v>0</v>
      </c>
      <c r="L17" s="71"/>
      <c r="M17" s="301">
        <f>SUM(M7:M16)</f>
        <v>0</v>
      </c>
      <c r="N17" s="72"/>
      <c r="O17" s="302">
        <f>SUM(O7:O16)</f>
        <v>0</v>
      </c>
      <c r="P17" s="277"/>
      <c r="Q17" s="301">
        <f>SUM(Q7:Q16)</f>
        <v>0</v>
      </c>
      <c r="R17" s="72"/>
      <c r="S17" s="302">
        <f>SUM(S7:S16)</f>
        <v>0</v>
      </c>
      <c r="T17" s="71"/>
      <c r="U17" s="301">
        <f>SUM(U7:U16)</f>
        <v>0</v>
      </c>
      <c r="V17" s="72"/>
      <c r="W17" s="302">
        <f>SUM(W7:W16)</f>
        <v>0</v>
      </c>
      <c r="X17" s="71"/>
      <c r="Y17" s="301">
        <f>SUM(Y7:Y16)</f>
        <v>0</v>
      </c>
      <c r="Z17" s="72"/>
      <c r="AA17" s="302">
        <f>SUM(AA7:AA16)</f>
        <v>0</v>
      </c>
      <c r="AB17" s="71"/>
      <c r="AC17" s="301">
        <f>SUM(AC7:AC16)</f>
        <v>0</v>
      </c>
      <c r="AD17" s="72"/>
      <c r="AE17" s="302">
        <f>SUM(AE7:AE16)</f>
        <v>0</v>
      </c>
      <c r="AF17" s="295"/>
      <c r="AG17" s="301">
        <f>SUM(AG7:AG16)</f>
        <v>0</v>
      </c>
      <c r="AH17" s="72"/>
      <c r="AI17" s="302">
        <f>SUM(AI7:AI16)</f>
        <v>0</v>
      </c>
      <c r="AJ17" s="71"/>
      <c r="AK17" s="301">
        <f>SUM(AK7:AK16)</f>
        <v>0</v>
      </c>
      <c r="AL17" s="72"/>
      <c r="AM17" s="302">
        <f>SUM(AM7:AM16)</f>
        <v>0</v>
      </c>
      <c r="AN17" s="113">
        <f t="shared" si="0"/>
        <v>0</v>
      </c>
      <c r="AO17" s="15">
        <v>20</v>
      </c>
      <c r="AP17" s="282">
        <f>SUM(I17,K17,M17,O17,Q17,S17,U17,W17,Y17,AA17,AC17,AE17,AG17,AI17,AK17,AM17)</f>
        <v>0</v>
      </c>
      <c r="AR17" s="324"/>
      <c r="AS17" s="324" t="s">
        <v>304</v>
      </c>
      <c r="AT17" s="280"/>
    </row>
    <row r="18" spans="1:52" ht="17.25" customHeight="1" x14ac:dyDescent="0.15">
      <c r="A18" s="369" t="s">
        <v>136</v>
      </c>
      <c r="B18" s="372" t="s">
        <v>137</v>
      </c>
      <c r="C18" s="373"/>
      <c r="D18" s="373"/>
      <c r="E18" s="46" t="s">
        <v>138</v>
      </c>
      <c r="F18" s="156" t="s">
        <v>139</v>
      </c>
      <c r="G18" s="162"/>
      <c r="H18" s="89"/>
      <c r="I18" s="75"/>
      <c r="J18" s="90"/>
      <c r="K18" s="76"/>
      <c r="L18" s="89"/>
      <c r="M18" s="75"/>
      <c r="N18" s="90"/>
      <c r="O18" s="77"/>
      <c r="P18" s="81"/>
      <c r="Q18" s="63"/>
      <c r="R18" s="82"/>
      <c r="S18" s="64"/>
      <c r="T18" s="91"/>
      <c r="U18" s="75"/>
      <c r="V18" s="90"/>
      <c r="W18" s="76"/>
      <c r="X18" s="89"/>
      <c r="Y18" s="75"/>
      <c r="Z18" s="90"/>
      <c r="AA18" s="76"/>
      <c r="AB18" s="89"/>
      <c r="AC18" s="75"/>
      <c r="AD18" s="90"/>
      <c r="AE18" s="77"/>
      <c r="AF18" s="81"/>
      <c r="AG18" s="63"/>
      <c r="AH18" s="82"/>
      <c r="AI18" s="64"/>
      <c r="AJ18" s="91"/>
      <c r="AK18" s="75"/>
      <c r="AL18" s="90"/>
      <c r="AM18" s="76"/>
      <c r="AN18" s="110">
        <f t="shared" si="0"/>
        <v>0</v>
      </c>
      <c r="AO18" s="49">
        <v>4</v>
      </c>
      <c r="AP18" s="50"/>
      <c r="AR18" s="325"/>
      <c r="AS18" s="324" t="s">
        <v>281</v>
      </c>
      <c r="AT18" s="280"/>
    </row>
    <row r="19" spans="1:52" ht="17.25" customHeight="1" x14ac:dyDescent="0.15">
      <c r="A19" s="370"/>
      <c r="B19" s="374"/>
      <c r="C19" s="375"/>
      <c r="D19" s="375"/>
      <c r="E19" s="376" t="s">
        <v>140</v>
      </c>
      <c r="F19" s="155" t="s">
        <v>141</v>
      </c>
      <c r="G19" s="163"/>
      <c r="H19" s="99"/>
      <c r="I19" s="69"/>
      <c r="J19" s="100"/>
      <c r="K19" s="70"/>
      <c r="L19" s="99"/>
      <c r="M19" s="69"/>
      <c r="N19" s="100"/>
      <c r="O19" s="78"/>
      <c r="P19" s="99"/>
      <c r="Q19" s="69"/>
      <c r="R19" s="100"/>
      <c r="S19" s="70"/>
      <c r="T19" s="101"/>
      <c r="U19" s="69"/>
      <c r="V19" s="100"/>
      <c r="W19" s="70"/>
      <c r="X19" s="99"/>
      <c r="Y19" s="69"/>
      <c r="Z19" s="100"/>
      <c r="AA19" s="70"/>
      <c r="AB19" s="99"/>
      <c r="AC19" s="69"/>
      <c r="AD19" s="100"/>
      <c r="AE19" s="78"/>
      <c r="AF19" s="99"/>
      <c r="AG19" s="69"/>
      <c r="AH19" s="100"/>
      <c r="AI19" s="70"/>
      <c r="AJ19" s="101"/>
      <c r="AK19" s="69"/>
      <c r="AL19" s="100"/>
      <c r="AM19" s="70"/>
      <c r="AN19" s="111">
        <f t="shared" si="0"/>
        <v>0</v>
      </c>
      <c r="AO19" s="45">
        <v>1</v>
      </c>
      <c r="AP19" s="51"/>
      <c r="AR19" s="325"/>
      <c r="AS19" s="324" t="s">
        <v>307</v>
      </c>
      <c r="AT19" s="280"/>
    </row>
    <row r="20" spans="1:52" ht="17.25" customHeight="1" x14ac:dyDescent="0.15">
      <c r="A20" s="370"/>
      <c r="B20" s="374"/>
      <c r="C20" s="375"/>
      <c r="D20" s="375"/>
      <c r="E20" s="376"/>
      <c r="F20" s="155" t="s">
        <v>139</v>
      </c>
      <c r="G20" s="163"/>
      <c r="H20" s="99"/>
      <c r="I20" s="69"/>
      <c r="J20" s="100"/>
      <c r="K20" s="70"/>
      <c r="L20" s="99"/>
      <c r="M20" s="69"/>
      <c r="N20" s="100"/>
      <c r="O20" s="78"/>
      <c r="P20" s="99"/>
      <c r="Q20" s="69"/>
      <c r="R20" s="100"/>
      <c r="S20" s="70"/>
      <c r="T20" s="101"/>
      <c r="U20" s="69"/>
      <c r="V20" s="100"/>
      <c r="W20" s="70"/>
      <c r="X20" s="99"/>
      <c r="Y20" s="69"/>
      <c r="Z20" s="100"/>
      <c r="AA20" s="70"/>
      <c r="AB20" s="99"/>
      <c r="AC20" s="69"/>
      <c r="AD20" s="100"/>
      <c r="AE20" s="78"/>
      <c r="AF20" s="99"/>
      <c r="AG20" s="69"/>
      <c r="AH20" s="100"/>
      <c r="AI20" s="70"/>
      <c r="AJ20" s="101"/>
      <c r="AK20" s="69"/>
      <c r="AL20" s="100"/>
      <c r="AM20" s="70"/>
      <c r="AN20" s="111">
        <f t="shared" si="0"/>
        <v>0</v>
      </c>
      <c r="AO20" s="45">
        <v>2</v>
      </c>
      <c r="AP20" s="51"/>
      <c r="AR20" s="325"/>
      <c r="AS20" s="324" t="s">
        <v>308</v>
      </c>
    </row>
    <row r="21" spans="1:52" ht="17.25" customHeight="1" x14ac:dyDescent="0.15">
      <c r="A21" s="370"/>
      <c r="B21" s="374"/>
      <c r="C21" s="375"/>
      <c r="D21" s="375"/>
      <c r="E21" s="376"/>
      <c r="F21" s="379" t="s">
        <v>142</v>
      </c>
      <c r="G21" s="380"/>
      <c r="H21" s="99"/>
      <c r="I21" s="69"/>
      <c r="J21" s="100"/>
      <c r="K21" s="70"/>
      <c r="L21" s="99"/>
      <c r="M21" s="69"/>
      <c r="N21" s="100"/>
      <c r="O21" s="78"/>
      <c r="P21" s="99"/>
      <c r="Q21" s="69"/>
      <c r="R21" s="100"/>
      <c r="S21" s="70"/>
      <c r="T21" s="101"/>
      <c r="U21" s="69"/>
      <c r="V21" s="100"/>
      <c r="W21" s="70"/>
      <c r="X21" s="99"/>
      <c r="Y21" s="69"/>
      <c r="Z21" s="100"/>
      <c r="AA21" s="70"/>
      <c r="AB21" s="99"/>
      <c r="AC21" s="69"/>
      <c r="AD21" s="100"/>
      <c r="AE21" s="78"/>
      <c r="AF21" s="99"/>
      <c r="AG21" s="69"/>
      <c r="AH21" s="100"/>
      <c r="AI21" s="70"/>
      <c r="AJ21" s="101"/>
      <c r="AK21" s="69"/>
      <c r="AL21" s="100"/>
      <c r="AM21" s="70"/>
      <c r="AN21" s="111">
        <f t="shared" si="0"/>
        <v>0</v>
      </c>
      <c r="AO21" s="45">
        <v>2</v>
      </c>
      <c r="AP21" s="51"/>
      <c r="AR21" s="326"/>
      <c r="AS21" s="324" t="s">
        <v>309</v>
      </c>
    </row>
    <row r="22" spans="1:52" ht="17.25" customHeight="1" x14ac:dyDescent="0.15">
      <c r="A22" s="370"/>
      <c r="B22" s="374" t="s">
        <v>143</v>
      </c>
      <c r="C22" s="375"/>
      <c r="D22" s="375"/>
      <c r="E22" s="155" t="s">
        <v>144</v>
      </c>
      <c r="F22" s="158"/>
      <c r="G22" s="163"/>
      <c r="H22" s="99"/>
      <c r="I22" s="69"/>
      <c r="J22" s="100"/>
      <c r="K22" s="70"/>
      <c r="L22" s="99"/>
      <c r="M22" s="69"/>
      <c r="N22" s="100"/>
      <c r="O22" s="78"/>
      <c r="P22" s="99"/>
      <c r="Q22" s="69"/>
      <c r="R22" s="100"/>
      <c r="S22" s="70"/>
      <c r="T22" s="101"/>
      <c r="U22" s="69"/>
      <c r="V22" s="100"/>
      <c r="W22" s="70"/>
      <c r="X22" s="99"/>
      <c r="Y22" s="69"/>
      <c r="Z22" s="100"/>
      <c r="AA22" s="70"/>
      <c r="AB22" s="99"/>
      <c r="AC22" s="69"/>
      <c r="AD22" s="100"/>
      <c r="AE22" s="78"/>
      <c r="AF22" s="99"/>
      <c r="AG22" s="69"/>
      <c r="AH22" s="100"/>
      <c r="AI22" s="70"/>
      <c r="AJ22" s="101"/>
      <c r="AK22" s="69"/>
      <c r="AL22" s="100"/>
      <c r="AM22" s="70"/>
      <c r="AN22" s="111">
        <f t="shared" si="0"/>
        <v>0</v>
      </c>
      <c r="AO22" s="406">
        <v>4</v>
      </c>
      <c r="AP22" s="51"/>
      <c r="AR22" s="327"/>
      <c r="AS22" s="324" t="s">
        <v>318</v>
      </c>
    </row>
    <row r="23" spans="1:52" ht="17.25" customHeight="1" thickBot="1" x14ac:dyDescent="0.2">
      <c r="A23" s="370"/>
      <c r="B23" s="377"/>
      <c r="C23" s="378"/>
      <c r="D23" s="378"/>
      <c r="E23" s="160" t="s">
        <v>145</v>
      </c>
      <c r="F23" s="169"/>
      <c r="G23" s="161"/>
      <c r="H23" s="105"/>
      <c r="I23" s="106"/>
      <c r="J23" s="102"/>
      <c r="K23" s="107"/>
      <c r="L23" s="105"/>
      <c r="M23" s="106"/>
      <c r="N23" s="102"/>
      <c r="O23" s="79"/>
      <c r="P23" s="92"/>
      <c r="Q23" s="93"/>
      <c r="R23" s="94"/>
      <c r="S23" s="95"/>
      <c r="T23" s="283"/>
      <c r="U23" s="106"/>
      <c r="V23" s="102"/>
      <c r="W23" s="107"/>
      <c r="X23" s="105"/>
      <c r="Y23" s="106"/>
      <c r="Z23" s="102"/>
      <c r="AA23" s="107"/>
      <c r="AB23" s="105"/>
      <c r="AC23" s="106"/>
      <c r="AD23" s="102"/>
      <c r="AE23" s="79"/>
      <c r="AF23" s="92"/>
      <c r="AG23" s="93"/>
      <c r="AH23" s="94"/>
      <c r="AI23" s="95"/>
      <c r="AJ23" s="283"/>
      <c r="AK23" s="106"/>
      <c r="AL23" s="102"/>
      <c r="AM23" s="107"/>
      <c r="AN23" s="112">
        <f t="shared" si="0"/>
        <v>0</v>
      </c>
      <c r="AO23" s="407"/>
      <c r="AP23" s="52"/>
      <c r="AR23" s="325"/>
      <c r="AS23" s="324" t="s">
        <v>314</v>
      </c>
    </row>
    <row r="24" spans="1:52" ht="17.25" customHeight="1" thickBot="1" x14ac:dyDescent="0.2">
      <c r="A24" s="371"/>
      <c r="B24" s="170" t="s">
        <v>31</v>
      </c>
      <c r="C24" s="170"/>
      <c r="D24" s="170"/>
      <c r="E24" s="170"/>
      <c r="F24" s="170"/>
      <c r="G24" s="171"/>
      <c r="H24" s="71"/>
      <c r="I24" s="301">
        <f>SUM(I18:I23)</f>
        <v>0</v>
      </c>
      <c r="J24" s="72"/>
      <c r="K24" s="302">
        <f>SUM(K18:K23)</f>
        <v>0</v>
      </c>
      <c r="L24" s="71"/>
      <c r="M24" s="301">
        <f>SUM(M18:M23)</f>
        <v>0</v>
      </c>
      <c r="N24" s="72"/>
      <c r="O24" s="302">
        <f>SUM(O18:O23)</f>
        <v>0</v>
      </c>
      <c r="P24" s="80"/>
      <c r="Q24" s="301">
        <f>SUM(Q18:Q23)</f>
        <v>0</v>
      </c>
      <c r="R24" s="72"/>
      <c r="S24" s="302">
        <f>SUM(S18:S23)</f>
        <v>0</v>
      </c>
      <c r="T24" s="71"/>
      <c r="U24" s="301">
        <f>SUM(U18:U23)</f>
        <v>0</v>
      </c>
      <c r="V24" s="72"/>
      <c r="W24" s="302">
        <f>SUM(W18:W23)</f>
        <v>0</v>
      </c>
      <c r="X24" s="71"/>
      <c r="Y24" s="301">
        <f>SUM(Y18:Y23)</f>
        <v>0</v>
      </c>
      <c r="Z24" s="72"/>
      <c r="AA24" s="302">
        <f>SUM(AA18:AA23)</f>
        <v>0</v>
      </c>
      <c r="AB24" s="71"/>
      <c r="AC24" s="301">
        <f>SUM(AC18:AC23)</f>
        <v>0</v>
      </c>
      <c r="AD24" s="72"/>
      <c r="AE24" s="302">
        <f>SUM(AE18:AE23)</f>
        <v>0</v>
      </c>
      <c r="AF24" s="80"/>
      <c r="AG24" s="301">
        <f>SUM(AG18:AG23)</f>
        <v>0</v>
      </c>
      <c r="AH24" s="72"/>
      <c r="AI24" s="302">
        <f>SUM(AI18:AI23)</f>
        <v>0</v>
      </c>
      <c r="AJ24" s="71"/>
      <c r="AK24" s="301">
        <f>SUM(AK18:AK23)</f>
        <v>0</v>
      </c>
      <c r="AL24" s="72"/>
      <c r="AM24" s="302">
        <f>SUM(AM18:AM23)</f>
        <v>0</v>
      </c>
      <c r="AN24" s="313">
        <f t="shared" si="0"/>
        <v>0</v>
      </c>
      <c r="AO24" s="15">
        <v>13</v>
      </c>
      <c r="AP24" s="282">
        <f>SUM(I24,K24,M24,O24,Q24,S24,U24,W24,Y24,AA24,AC24,AE24,AG24,AI24,AK24,AM24)</f>
        <v>0</v>
      </c>
      <c r="AR24" s="326"/>
      <c r="AS24" s="324" t="s">
        <v>305</v>
      </c>
    </row>
    <row r="25" spans="1:52" ht="17.25" customHeight="1" thickBot="1" x14ac:dyDescent="0.2">
      <c r="A25" s="381" t="s">
        <v>243</v>
      </c>
      <c r="B25" s="382"/>
      <c r="C25" s="382"/>
      <c r="D25" s="382"/>
      <c r="E25" s="382"/>
      <c r="F25" s="382"/>
      <c r="G25" s="382"/>
      <c r="H25" s="346">
        <f t="shared" ref="H25:AM25" si="1">H17+H24</f>
        <v>0</v>
      </c>
      <c r="I25" s="301">
        <f>I17+I24</f>
        <v>0</v>
      </c>
      <c r="J25" s="347">
        <f t="shared" si="1"/>
        <v>0</v>
      </c>
      <c r="K25" s="301">
        <f t="shared" si="1"/>
        <v>0</v>
      </c>
      <c r="L25" s="346">
        <f t="shared" si="1"/>
        <v>0</v>
      </c>
      <c r="M25" s="314">
        <f t="shared" si="1"/>
        <v>0</v>
      </c>
      <c r="N25" s="347">
        <f t="shared" si="1"/>
        <v>0</v>
      </c>
      <c r="O25" s="314">
        <f t="shared" si="1"/>
        <v>0</v>
      </c>
      <c r="P25" s="346">
        <f>P17+P24</f>
        <v>0</v>
      </c>
      <c r="Q25" s="314">
        <f t="shared" si="1"/>
        <v>0</v>
      </c>
      <c r="R25" s="347">
        <f t="shared" si="1"/>
        <v>0</v>
      </c>
      <c r="S25" s="314">
        <f t="shared" si="1"/>
        <v>0</v>
      </c>
      <c r="T25" s="346">
        <f t="shared" si="1"/>
        <v>0</v>
      </c>
      <c r="U25" s="314">
        <f t="shared" si="1"/>
        <v>0</v>
      </c>
      <c r="V25" s="347">
        <f t="shared" si="1"/>
        <v>0</v>
      </c>
      <c r="W25" s="301">
        <f>W17+W24</f>
        <v>0</v>
      </c>
      <c r="X25" s="346">
        <f t="shared" si="1"/>
        <v>0</v>
      </c>
      <c r="Y25" s="314">
        <f t="shared" si="1"/>
        <v>0</v>
      </c>
      <c r="Z25" s="347">
        <f t="shared" si="1"/>
        <v>0</v>
      </c>
      <c r="AA25" s="314">
        <f t="shared" si="1"/>
        <v>0</v>
      </c>
      <c r="AB25" s="346">
        <f t="shared" si="1"/>
        <v>0</v>
      </c>
      <c r="AC25" s="314">
        <f t="shared" si="1"/>
        <v>0</v>
      </c>
      <c r="AD25" s="347">
        <f t="shared" si="1"/>
        <v>0</v>
      </c>
      <c r="AE25" s="314">
        <f t="shared" si="1"/>
        <v>0</v>
      </c>
      <c r="AF25" s="346">
        <f t="shared" si="1"/>
        <v>0</v>
      </c>
      <c r="AG25" s="314">
        <f t="shared" si="1"/>
        <v>0</v>
      </c>
      <c r="AH25" s="347">
        <f t="shared" si="1"/>
        <v>0</v>
      </c>
      <c r="AI25" s="314">
        <f t="shared" si="1"/>
        <v>0</v>
      </c>
      <c r="AJ25" s="346">
        <f t="shared" si="1"/>
        <v>0</v>
      </c>
      <c r="AK25" s="314">
        <f t="shared" si="1"/>
        <v>0</v>
      </c>
      <c r="AL25" s="347">
        <f t="shared" si="1"/>
        <v>0</v>
      </c>
      <c r="AM25" s="314">
        <f t="shared" si="1"/>
        <v>0</v>
      </c>
      <c r="AN25" s="313">
        <f t="shared" si="0"/>
        <v>0</v>
      </c>
      <c r="AO25" s="15">
        <v>33</v>
      </c>
      <c r="AP25" s="282">
        <f>SUM(I25,K25,M25,O25,Q25,S25,U25,W25,Y25,AA25,AC25,AE25,AG25,AI25,AK25,AM25)</f>
        <v>0</v>
      </c>
      <c r="AR25" s="326"/>
      <c r="AS25" s="324" t="s">
        <v>306</v>
      </c>
    </row>
    <row r="26" spans="1:52" s="12" customFormat="1" ht="17.25" customHeight="1" x14ac:dyDescent="0.15">
      <c r="A26" s="121" t="s">
        <v>242</v>
      </c>
      <c r="B26" s="383" t="s">
        <v>198</v>
      </c>
      <c r="C26" s="383"/>
      <c r="D26" s="383"/>
      <c r="E26" s="383"/>
      <c r="F26" s="383"/>
      <c r="G26" s="383"/>
      <c r="H26" s="383"/>
      <c r="I26" s="383"/>
      <c r="J26" s="383"/>
      <c r="K26" s="38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72"/>
      <c r="AO26" s="5"/>
      <c r="AP26" s="5"/>
      <c r="AR26" s="327"/>
      <c r="AS26" s="324" t="s">
        <v>315</v>
      </c>
      <c r="AW26" s="119"/>
      <c r="AY26" s="149"/>
      <c r="AZ26" s="149"/>
    </row>
    <row r="27" spans="1:52" s="12" customFormat="1" ht="17.25" customHeight="1" thickBot="1" x14ac:dyDescent="0.2">
      <c r="A27" s="121"/>
      <c r="B27" s="121"/>
      <c r="C27" s="5"/>
      <c r="D27" s="5"/>
      <c r="E27" s="13"/>
      <c r="F27" s="5"/>
      <c r="G27" s="1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67"/>
      <c r="AO27" s="368"/>
      <c r="AP27" s="278"/>
      <c r="AR27" s="326"/>
      <c r="AS27" s="336" t="s">
        <v>334</v>
      </c>
      <c r="AW27" s="119"/>
      <c r="AY27" s="149"/>
      <c r="AZ27" s="149"/>
    </row>
    <row r="28" spans="1:52" ht="17.25" customHeight="1" thickBot="1" x14ac:dyDescent="0.2">
      <c r="A28" s="365" t="s">
        <v>254</v>
      </c>
      <c r="B28" s="366"/>
      <c r="C28" s="366"/>
      <c r="D28" s="366"/>
      <c r="E28" s="366"/>
      <c r="F28" s="366"/>
      <c r="G28" s="366"/>
      <c r="H28" s="361"/>
      <c r="I28" s="362"/>
      <c r="J28" s="363"/>
      <c r="K28" s="364"/>
      <c r="L28" s="361"/>
      <c r="M28" s="362"/>
      <c r="N28" s="363"/>
      <c r="O28" s="364"/>
      <c r="P28" s="361"/>
      <c r="Q28" s="362"/>
      <c r="R28" s="363"/>
      <c r="S28" s="364"/>
      <c r="T28" s="361"/>
      <c r="U28" s="362"/>
      <c r="V28" s="363"/>
      <c r="W28" s="364"/>
      <c r="X28" s="361"/>
      <c r="Y28" s="362"/>
      <c r="Z28" s="363"/>
      <c r="AA28" s="364"/>
      <c r="AB28" s="361"/>
      <c r="AC28" s="362"/>
      <c r="AD28" s="363"/>
      <c r="AE28" s="364"/>
      <c r="AF28" s="361"/>
      <c r="AG28" s="362"/>
      <c r="AH28" s="363"/>
      <c r="AI28" s="364"/>
      <c r="AJ28" s="361"/>
      <c r="AK28" s="362"/>
      <c r="AL28" s="363"/>
      <c r="AM28" s="364"/>
      <c r="AN28" s="284">
        <f>SUM(H28:AM28)</f>
        <v>0</v>
      </c>
      <c r="AO28" s="9"/>
      <c r="AP28" s="9"/>
      <c r="AR28" s="325"/>
      <c r="AS28" s="334" t="s">
        <v>335</v>
      </c>
    </row>
    <row r="29" spans="1:52" ht="17.25" customHeight="1" thickBot="1" x14ac:dyDescent="0.2">
      <c r="A29" s="365" t="s">
        <v>255</v>
      </c>
      <c r="B29" s="366"/>
      <c r="C29" s="366"/>
      <c r="D29" s="366"/>
      <c r="E29" s="366"/>
      <c r="F29" s="366"/>
      <c r="G29" s="366"/>
      <c r="H29" s="361"/>
      <c r="I29" s="362"/>
      <c r="J29" s="363"/>
      <c r="K29" s="364"/>
      <c r="L29" s="361"/>
      <c r="M29" s="362"/>
      <c r="N29" s="363"/>
      <c r="O29" s="364"/>
      <c r="P29" s="361"/>
      <c r="Q29" s="362"/>
      <c r="R29" s="363"/>
      <c r="S29" s="364"/>
      <c r="T29" s="361"/>
      <c r="U29" s="362"/>
      <c r="V29" s="363"/>
      <c r="W29" s="364"/>
      <c r="X29" s="361"/>
      <c r="Y29" s="362"/>
      <c r="Z29" s="363"/>
      <c r="AA29" s="364"/>
      <c r="AB29" s="361"/>
      <c r="AC29" s="362"/>
      <c r="AD29" s="363"/>
      <c r="AE29" s="364"/>
      <c r="AF29" s="361"/>
      <c r="AG29" s="362"/>
      <c r="AH29" s="363"/>
      <c r="AI29" s="364"/>
      <c r="AJ29" s="361"/>
      <c r="AK29" s="362"/>
      <c r="AL29" s="363"/>
      <c r="AM29" s="364"/>
      <c r="AN29" s="109">
        <f>SUM(H29:AM29)</f>
        <v>0</v>
      </c>
      <c r="AO29" s="9"/>
      <c r="AP29" s="9"/>
      <c r="AR29" s="325"/>
      <c r="AS29" s="324" t="s">
        <v>328</v>
      </c>
    </row>
    <row r="30" spans="1:52" ht="17.25" customHeight="1" thickBot="1" x14ac:dyDescent="0.2">
      <c r="A30" s="365" t="s">
        <v>261</v>
      </c>
      <c r="B30" s="366"/>
      <c r="C30" s="366"/>
      <c r="D30" s="366"/>
      <c r="E30" s="366"/>
      <c r="F30" s="366"/>
      <c r="G30" s="366"/>
      <c r="H30" s="361"/>
      <c r="I30" s="362"/>
      <c r="J30" s="363"/>
      <c r="K30" s="364"/>
      <c r="L30" s="361"/>
      <c r="M30" s="362"/>
      <c r="N30" s="363"/>
      <c r="O30" s="364"/>
      <c r="P30" s="361"/>
      <c r="Q30" s="362"/>
      <c r="R30" s="363"/>
      <c r="S30" s="364"/>
      <c r="T30" s="361"/>
      <c r="U30" s="362"/>
      <c r="V30" s="363"/>
      <c r="W30" s="364"/>
      <c r="X30" s="361"/>
      <c r="Y30" s="362"/>
      <c r="Z30" s="363"/>
      <c r="AA30" s="364"/>
      <c r="AB30" s="361"/>
      <c r="AC30" s="362"/>
      <c r="AD30" s="363"/>
      <c r="AE30" s="364"/>
      <c r="AF30" s="361"/>
      <c r="AG30" s="362"/>
      <c r="AH30" s="363"/>
      <c r="AI30" s="364"/>
      <c r="AJ30" s="361"/>
      <c r="AK30" s="362"/>
      <c r="AL30" s="363"/>
      <c r="AM30" s="364"/>
      <c r="AN30" s="304">
        <f>SUM(H30:AM30)</f>
        <v>0</v>
      </c>
      <c r="AR30" s="325"/>
      <c r="AS30" s="336" t="s">
        <v>329</v>
      </c>
    </row>
    <row r="31" spans="1:52" ht="17.25" customHeight="1" x14ac:dyDescent="0.15">
      <c r="AR31" s="325"/>
      <c r="AS31" s="336" t="s">
        <v>330</v>
      </c>
    </row>
    <row r="32" spans="1:52" ht="17.25" customHeight="1" x14ac:dyDescent="0.15">
      <c r="AR32" s="325"/>
      <c r="AS32" s="334" t="s">
        <v>331</v>
      </c>
    </row>
    <row r="33" spans="40:45" ht="17.25" customHeight="1" x14ac:dyDescent="0.15">
      <c r="AR33" s="325"/>
      <c r="AS33" s="324" t="s">
        <v>332</v>
      </c>
    </row>
    <row r="34" spans="40:45" ht="17.25" customHeight="1" x14ac:dyDescent="0.15">
      <c r="AR34" s="325"/>
    </row>
    <row r="35" spans="40:45" ht="17.25" customHeight="1" x14ac:dyDescent="0.15">
      <c r="AR35" s="324"/>
      <c r="AS35" s="324" t="s">
        <v>260</v>
      </c>
    </row>
    <row r="36" spans="40:45" ht="17.25" customHeight="1" x14ac:dyDescent="0.15">
      <c r="AR36" s="320"/>
      <c r="AS36" s="324" t="s">
        <v>310</v>
      </c>
    </row>
    <row r="37" spans="40:45" ht="17.25" customHeight="1" x14ac:dyDescent="0.15">
      <c r="AR37" s="325"/>
      <c r="AS37" s="324" t="s">
        <v>316</v>
      </c>
    </row>
    <row r="38" spans="40:45" ht="17.25" customHeight="1" x14ac:dyDescent="0.15">
      <c r="AR38" s="324"/>
    </row>
    <row r="39" spans="40:45" ht="17.25" customHeight="1" x14ac:dyDescent="0.15">
      <c r="AR39" s="328"/>
      <c r="AS39" s="328"/>
    </row>
    <row r="40" spans="40:45" ht="17.25" customHeight="1" x14ac:dyDescent="0.15">
      <c r="AR40" s="312"/>
      <c r="AS40" s="312"/>
    </row>
    <row r="41" spans="40:45" x14ac:dyDescent="0.15">
      <c r="AS41" s="324"/>
    </row>
    <row r="42" spans="40:45" x14ac:dyDescent="0.15">
      <c r="AN42" s="285"/>
      <c r="AS42" s="320"/>
    </row>
    <row r="43" spans="40:45" x14ac:dyDescent="0.15">
      <c r="AS43" s="312"/>
    </row>
  </sheetData>
  <sheetProtection password="CC61" sheet="1" objects="1" scenarios="1" selectLockedCells="1"/>
  <mergeCells count="95"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H4:K4"/>
    <mergeCell ref="L4:O4"/>
    <mergeCell ref="P4:S4"/>
    <mergeCell ref="T4:W4"/>
    <mergeCell ref="X4:AA4"/>
    <mergeCell ref="AO22:AO23"/>
    <mergeCell ref="AJ5:AK5"/>
    <mergeCell ref="AB5:AC5"/>
    <mergeCell ref="AD5:AE5"/>
    <mergeCell ref="AF5:AG5"/>
    <mergeCell ref="AH5:AI5"/>
    <mergeCell ref="AB4:AE4"/>
    <mergeCell ref="AF4:AI4"/>
    <mergeCell ref="AJ4:AM4"/>
    <mergeCell ref="A7:A17"/>
    <mergeCell ref="B7:D12"/>
    <mergeCell ref="E10:E11"/>
    <mergeCell ref="B13:D14"/>
    <mergeCell ref="Z5:AA5"/>
    <mergeCell ref="B15:D16"/>
    <mergeCell ref="R5:S5"/>
    <mergeCell ref="T5:U5"/>
    <mergeCell ref="V5:W5"/>
    <mergeCell ref="X5:Y5"/>
    <mergeCell ref="H28:I28"/>
    <mergeCell ref="J28:K28"/>
    <mergeCell ref="L28:M28"/>
    <mergeCell ref="N28:O28"/>
    <mergeCell ref="A18:A24"/>
    <mergeCell ref="B18:D21"/>
    <mergeCell ref="E19:E21"/>
    <mergeCell ref="B22:D23"/>
    <mergeCell ref="F21:G21"/>
    <mergeCell ref="A25:G25"/>
    <mergeCell ref="B26:K26"/>
    <mergeCell ref="A28:G28"/>
    <mergeCell ref="AN27:AO27"/>
    <mergeCell ref="AL28:AM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B29:AC29"/>
    <mergeCell ref="A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D29:AE29"/>
    <mergeCell ref="AF29:AG29"/>
    <mergeCell ref="AH29:AI29"/>
    <mergeCell ref="AJ29:AK29"/>
    <mergeCell ref="AL29:AM29"/>
    <mergeCell ref="A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AJ30:AK30"/>
    <mergeCell ref="AL30:AM30"/>
    <mergeCell ref="Z30:AA30"/>
    <mergeCell ref="AB30:AC30"/>
    <mergeCell ref="AD30:AE30"/>
    <mergeCell ref="AF30:AG30"/>
    <mergeCell ref="AH30:AI30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614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Z91"/>
  <sheetViews>
    <sheetView view="pageBreakPreview" zoomScaleNormal="100" zoomScaleSheetLayoutView="100" workbookViewId="0">
      <selection activeCell="H17" sqref="H17"/>
    </sheetView>
  </sheetViews>
  <sheetFormatPr defaultColWidth="9" defaultRowHeight="13.5" x14ac:dyDescent="0.15"/>
  <cols>
    <col min="1" max="1" width="4.25" style="3" customWidth="1"/>
    <col min="2" max="2" width="3.125" style="3" customWidth="1"/>
    <col min="3" max="4" width="3" style="3" customWidth="1"/>
    <col min="5" max="5" width="2.75" style="3" customWidth="1"/>
    <col min="6" max="6" width="29.62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1.5" style="9" customWidth="1"/>
    <col min="44" max="44" width="2.125" style="305" hidden="1" customWidth="1"/>
    <col min="45" max="45" width="60.75" style="308" customWidth="1"/>
    <col min="46" max="46" width="0" style="9" hidden="1" customWidth="1"/>
    <col min="47" max="47" width="3.125" style="3" hidden="1" customWidth="1"/>
    <col min="48" max="48" width="14.625" style="118" hidden="1" customWidth="1"/>
    <col min="49" max="49" width="22.5" style="9" hidden="1" customWidth="1"/>
    <col min="50" max="50" width="29.5" style="132" hidden="1" customWidth="1"/>
    <col min="51" max="51" width="27" style="132" hidden="1" customWidth="1"/>
    <col min="52" max="52" width="0" style="9" hidden="1" customWidth="1"/>
    <col min="53" max="16384" width="9" style="9"/>
  </cols>
  <sheetData>
    <row r="1" spans="1:52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321"/>
      <c r="AS1" s="337"/>
      <c r="AU1" s="8"/>
      <c r="AV1" s="118" t="s">
        <v>28</v>
      </c>
    </row>
    <row r="2" spans="1:52" ht="24" customHeight="1" thickBot="1" x14ac:dyDescent="0.2">
      <c r="A2" s="455" t="s">
        <v>34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R2" s="329"/>
      <c r="AS2" s="338" t="s">
        <v>250</v>
      </c>
      <c r="AU2" s="9"/>
      <c r="AV2" s="118" t="s">
        <v>29</v>
      </c>
    </row>
    <row r="3" spans="1:52" ht="17.25" customHeight="1" x14ac:dyDescent="0.15">
      <c r="A3" s="432" t="s">
        <v>146</v>
      </c>
      <c r="B3" s="433"/>
      <c r="C3" s="173" t="s">
        <v>147</v>
      </c>
      <c r="D3" s="174" t="s">
        <v>148</v>
      </c>
      <c r="E3" s="175" t="s">
        <v>0</v>
      </c>
      <c r="F3" s="6" t="s">
        <v>1</v>
      </c>
      <c r="G3" s="6" t="s">
        <v>2</v>
      </c>
      <c r="H3" s="458" t="s">
        <v>35</v>
      </c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60"/>
      <c r="AN3" s="422" t="s">
        <v>11</v>
      </c>
      <c r="AO3" s="425" t="s">
        <v>33</v>
      </c>
      <c r="AP3" s="428" t="s">
        <v>14</v>
      </c>
      <c r="AR3" s="330"/>
      <c r="AS3" s="339" t="s">
        <v>258</v>
      </c>
      <c r="AT3" s="17"/>
      <c r="AU3" s="17"/>
      <c r="AV3" s="120" t="s">
        <v>36</v>
      </c>
      <c r="AW3" s="16"/>
      <c r="AX3" s="130"/>
      <c r="AY3" s="130"/>
      <c r="AZ3" s="16"/>
    </row>
    <row r="4" spans="1:52" ht="17.25" customHeight="1" thickBot="1" x14ac:dyDescent="0.2">
      <c r="A4" s="247"/>
      <c r="B4" s="248"/>
      <c r="C4" s="176" t="s">
        <v>149</v>
      </c>
      <c r="D4" s="177" t="s">
        <v>149</v>
      </c>
      <c r="E4" s="177" t="s">
        <v>149</v>
      </c>
      <c r="F4" s="7" t="s">
        <v>4</v>
      </c>
      <c r="G4" s="7" t="s">
        <v>3</v>
      </c>
      <c r="H4" s="456" t="s">
        <v>45</v>
      </c>
      <c r="I4" s="456"/>
      <c r="J4" s="456"/>
      <c r="K4" s="456"/>
      <c r="L4" s="456" t="s">
        <v>46</v>
      </c>
      <c r="M4" s="456"/>
      <c r="N4" s="456"/>
      <c r="O4" s="456"/>
      <c r="P4" s="456" t="s">
        <v>46</v>
      </c>
      <c r="Q4" s="456"/>
      <c r="R4" s="456"/>
      <c r="S4" s="456"/>
      <c r="T4" s="456" t="s">
        <v>46</v>
      </c>
      <c r="U4" s="456"/>
      <c r="V4" s="456"/>
      <c r="W4" s="457"/>
      <c r="X4" s="456" t="s">
        <v>45</v>
      </c>
      <c r="Y4" s="456"/>
      <c r="Z4" s="456"/>
      <c r="AA4" s="456"/>
      <c r="AB4" s="456" t="s">
        <v>46</v>
      </c>
      <c r="AC4" s="456"/>
      <c r="AD4" s="456"/>
      <c r="AE4" s="456"/>
      <c r="AF4" s="456" t="s">
        <v>46</v>
      </c>
      <c r="AG4" s="456"/>
      <c r="AH4" s="456"/>
      <c r="AI4" s="456"/>
      <c r="AJ4" s="456" t="s">
        <v>46</v>
      </c>
      <c r="AK4" s="456"/>
      <c r="AL4" s="456"/>
      <c r="AM4" s="457"/>
      <c r="AN4" s="423"/>
      <c r="AO4" s="426"/>
      <c r="AP4" s="429"/>
      <c r="AR4" s="330"/>
      <c r="AS4" s="339" t="s">
        <v>266</v>
      </c>
      <c r="AT4" s="17"/>
      <c r="AU4" s="17"/>
      <c r="AV4" s="120" t="s">
        <v>37</v>
      </c>
      <c r="AW4" s="16"/>
      <c r="AX4" s="130"/>
      <c r="AY4" s="133"/>
      <c r="AZ4" s="16"/>
    </row>
    <row r="5" spans="1:52" ht="17.25" customHeight="1" x14ac:dyDescent="0.15">
      <c r="A5" s="247"/>
      <c r="B5" s="248"/>
      <c r="C5" s="176" t="s">
        <v>6</v>
      </c>
      <c r="D5" s="177" t="s">
        <v>150</v>
      </c>
      <c r="E5" s="177" t="s">
        <v>151</v>
      </c>
      <c r="F5" s="7" t="s">
        <v>5</v>
      </c>
      <c r="G5" s="7"/>
      <c r="H5" s="403" t="s">
        <v>17</v>
      </c>
      <c r="I5" s="395"/>
      <c r="J5" s="395" t="s">
        <v>18</v>
      </c>
      <c r="K5" s="396"/>
      <c r="L5" s="403" t="s">
        <v>19</v>
      </c>
      <c r="M5" s="395"/>
      <c r="N5" s="395" t="s">
        <v>20</v>
      </c>
      <c r="O5" s="396"/>
      <c r="P5" s="403" t="s">
        <v>21</v>
      </c>
      <c r="Q5" s="395"/>
      <c r="R5" s="395" t="s">
        <v>22</v>
      </c>
      <c r="S5" s="396"/>
      <c r="T5" s="403" t="s">
        <v>23</v>
      </c>
      <c r="U5" s="395"/>
      <c r="V5" s="395" t="s">
        <v>24</v>
      </c>
      <c r="W5" s="396"/>
      <c r="X5" s="403" t="s">
        <v>47</v>
      </c>
      <c r="Y5" s="395"/>
      <c r="Z5" s="395" t="s">
        <v>48</v>
      </c>
      <c r="AA5" s="396"/>
      <c r="AB5" s="403" t="s">
        <v>49</v>
      </c>
      <c r="AC5" s="395"/>
      <c r="AD5" s="395" t="s">
        <v>50</v>
      </c>
      <c r="AE5" s="396"/>
      <c r="AF5" s="403" t="s">
        <v>51</v>
      </c>
      <c r="AG5" s="395"/>
      <c r="AH5" s="395" t="s">
        <v>52</v>
      </c>
      <c r="AI5" s="396"/>
      <c r="AJ5" s="403" t="s">
        <v>53</v>
      </c>
      <c r="AK5" s="395"/>
      <c r="AL5" s="395" t="s">
        <v>54</v>
      </c>
      <c r="AM5" s="396"/>
      <c r="AN5" s="423"/>
      <c r="AO5" s="426"/>
      <c r="AP5" s="429"/>
      <c r="AR5" s="331"/>
      <c r="AS5" s="340" t="s">
        <v>267</v>
      </c>
      <c r="AT5" s="16"/>
      <c r="AU5" s="16"/>
      <c r="AV5" s="120" t="s">
        <v>38</v>
      </c>
      <c r="AW5" s="16"/>
      <c r="AX5" s="130"/>
      <c r="AY5" s="130"/>
      <c r="AZ5" s="16"/>
    </row>
    <row r="6" spans="1:52" ht="17.25" customHeight="1" thickBot="1" x14ac:dyDescent="0.2">
      <c r="A6" s="434" t="s">
        <v>152</v>
      </c>
      <c r="B6" s="435"/>
      <c r="C6" s="178" t="s">
        <v>9</v>
      </c>
      <c r="D6" s="179" t="s">
        <v>153</v>
      </c>
      <c r="E6" s="179" t="s">
        <v>153</v>
      </c>
      <c r="F6" s="2" t="s">
        <v>7</v>
      </c>
      <c r="G6" s="2" t="s">
        <v>8</v>
      </c>
      <c r="H6" s="273" t="s">
        <v>25</v>
      </c>
      <c r="I6" s="274" t="s">
        <v>238</v>
      </c>
      <c r="J6" s="275" t="s">
        <v>25</v>
      </c>
      <c r="K6" s="276" t="s">
        <v>238</v>
      </c>
      <c r="L6" s="273" t="s">
        <v>25</v>
      </c>
      <c r="M6" s="274" t="s">
        <v>238</v>
      </c>
      <c r="N6" s="275" t="s">
        <v>25</v>
      </c>
      <c r="O6" s="276" t="s">
        <v>238</v>
      </c>
      <c r="P6" s="273" t="s">
        <v>25</v>
      </c>
      <c r="Q6" s="274" t="s">
        <v>238</v>
      </c>
      <c r="R6" s="275" t="s">
        <v>25</v>
      </c>
      <c r="S6" s="276" t="s">
        <v>238</v>
      </c>
      <c r="T6" s="273" t="s">
        <v>25</v>
      </c>
      <c r="U6" s="274" t="s">
        <v>238</v>
      </c>
      <c r="V6" s="275" t="s">
        <v>25</v>
      </c>
      <c r="W6" s="276" t="s">
        <v>238</v>
      </c>
      <c r="X6" s="273" t="s">
        <v>25</v>
      </c>
      <c r="Y6" s="274" t="s">
        <v>238</v>
      </c>
      <c r="Z6" s="275" t="s">
        <v>25</v>
      </c>
      <c r="AA6" s="276" t="s">
        <v>238</v>
      </c>
      <c r="AB6" s="273" t="s">
        <v>25</v>
      </c>
      <c r="AC6" s="274" t="s">
        <v>238</v>
      </c>
      <c r="AD6" s="275" t="s">
        <v>25</v>
      </c>
      <c r="AE6" s="276" t="s">
        <v>238</v>
      </c>
      <c r="AF6" s="273" t="s">
        <v>25</v>
      </c>
      <c r="AG6" s="274" t="s">
        <v>238</v>
      </c>
      <c r="AH6" s="275" t="s">
        <v>25</v>
      </c>
      <c r="AI6" s="276" t="s">
        <v>238</v>
      </c>
      <c r="AJ6" s="273" t="s">
        <v>25</v>
      </c>
      <c r="AK6" s="274" t="s">
        <v>238</v>
      </c>
      <c r="AL6" s="275" t="s">
        <v>25</v>
      </c>
      <c r="AM6" s="276" t="s">
        <v>238</v>
      </c>
      <c r="AN6" s="424"/>
      <c r="AO6" s="427"/>
      <c r="AP6" s="430"/>
      <c r="AR6" s="331"/>
      <c r="AS6" s="340" t="s">
        <v>268</v>
      </c>
      <c r="AT6" s="16"/>
      <c r="AU6" s="16"/>
      <c r="AV6" s="120" t="s">
        <v>39</v>
      </c>
      <c r="AW6" s="16"/>
      <c r="AX6" s="130"/>
      <c r="AY6" s="130"/>
      <c r="AZ6" s="16"/>
    </row>
    <row r="7" spans="1:52" ht="17.25" customHeight="1" x14ac:dyDescent="0.15">
      <c r="A7" s="180" t="s">
        <v>154</v>
      </c>
      <c r="B7" s="181"/>
      <c r="C7" s="182"/>
      <c r="D7" s="182"/>
      <c r="E7" s="183"/>
      <c r="F7" s="184" t="s">
        <v>155</v>
      </c>
      <c r="G7" s="185">
        <v>2</v>
      </c>
      <c r="H7" s="89"/>
      <c r="I7" s="75"/>
      <c r="J7" s="90"/>
      <c r="K7" s="77"/>
      <c r="L7" s="81"/>
      <c r="M7" s="63"/>
      <c r="N7" s="82"/>
      <c r="O7" s="64"/>
      <c r="P7" s="91"/>
      <c r="Q7" s="75"/>
      <c r="R7" s="90"/>
      <c r="S7" s="75"/>
      <c r="T7" s="89"/>
      <c r="U7" s="75"/>
      <c r="V7" s="90"/>
      <c r="W7" s="76"/>
      <c r="X7" s="89"/>
      <c r="Y7" s="75"/>
      <c r="Z7" s="90"/>
      <c r="AA7" s="77"/>
      <c r="AB7" s="81"/>
      <c r="AC7" s="63"/>
      <c r="AD7" s="82"/>
      <c r="AE7" s="64"/>
      <c r="AF7" s="91"/>
      <c r="AG7" s="75"/>
      <c r="AH7" s="90"/>
      <c r="AI7" s="75"/>
      <c r="AJ7" s="89"/>
      <c r="AK7" s="75"/>
      <c r="AL7" s="90"/>
      <c r="AM7" s="76"/>
      <c r="AN7" s="48"/>
      <c r="AO7" s="42"/>
      <c r="AP7" s="43"/>
      <c r="AR7" s="324"/>
      <c r="AS7" s="341"/>
      <c r="AT7" s="16"/>
      <c r="AU7" s="446" t="s">
        <v>108</v>
      </c>
      <c r="AV7" s="128">
        <v>250152111101</v>
      </c>
      <c r="AW7" s="124" t="str">
        <f t="shared" ref="AW7:AW12" si="0">F7</f>
        <v>微分積分学ＡⅠ</v>
      </c>
      <c r="AX7" s="131" t="s">
        <v>117</v>
      </c>
      <c r="AY7" s="442" t="s">
        <v>114</v>
      </c>
      <c r="AZ7" s="16"/>
    </row>
    <row r="8" spans="1:52" ht="17.25" customHeight="1" x14ac:dyDescent="0.15">
      <c r="A8" s="180" t="s">
        <v>156</v>
      </c>
      <c r="B8" s="181" t="s">
        <v>157</v>
      </c>
      <c r="C8" s="186"/>
      <c r="D8" s="186"/>
      <c r="E8" s="187"/>
      <c r="F8" s="188" t="s">
        <v>158</v>
      </c>
      <c r="G8" s="187">
        <v>2</v>
      </c>
      <c r="H8" s="84"/>
      <c r="I8" s="75"/>
      <c r="J8" s="85"/>
      <c r="K8" s="77"/>
      <c r="L8" s="99"/>
      <c r="M8" s="69"/>
      <c r="N8" s="100"/>
      <c r="O8" s="70"/>
      <c r="P8" s="101"/>
      <c r="Q8" s="75"/>
      <c r="R8" s="85"/>
      <c r="S8" s="75"/>
      <c r="T8" s="84"/>
      <c r="U8" s="75"/>
      <c r="V8" s="85"/>
      <c r="W8" s="76"/>
      <c r="X8" s="99"/>
      <c r="Y8" s="75"/>
      <c r="Z8" s="100"/>
      <c r="AA8" s="77"/>
      <c r="AB8" s="99"/>
      <c r="AC8" s="69"/>
      <c r="AD8" s="100"/>
      <c r="AE8" s="70"/>
      <c r="AF8" s="101"/>
      <c r="AG8" s="75"/>
      <c r="AH8" s="100"/>
      <c r="AI8" s="75"/>
      <c r="AJ8" s="99"/>
      <c r="AK8" s="75"/>
      <c r="AL8" s="100"/>
      <c r="AM8" s="76"/>
      <c r="AN8" s="48"/>
      <c r="AO8" s="42"/>
      <c r="AP8" s="43"/>
      <c r="AR8" s="324"/>
      <c r="AS8" s="341" t="s">
        <v>269</v>
      </c>
      <c r="AU8" s="447"/>
      <c r="AV8" s="151">
        <v>250222000001</v>
      </c>
      <c r="AW8" s="123" t="str">
        <f t="shared" si="0"/>
        <v>線形代数学Ⅰ</v>
      </c>
      <c r="AX8" s="145"/>
      <c r="AY8" s="443"/>
    </row>
    <row r="9" spans="1:52" ht="17.25" customHeight="1" x14ac:dyDescent="0.15">
      <c r="A9" s="180" t="s">
        <v>159</v>
      </c>
      <c r="B9" s="181" t="s">
        <v>160</v>
      </c>
      <c r="C9" s="186"/>
      <c r="D9" s="186"/>
      <c r="E9" s="187"/>
      <c r="F9" s="188" t="s">
        <v>161</v>
      </c>
      <c r="G9" s="187">
        <v>2</v>
      </c>
      <c r="H9" s="84"/>
      <c r="I9" s="75"/>
      <c r="J9" s="85"/>
      <c r="K9" s="77"/>
      <c r="L9" s="99"/>
      <c r="M9" s="69"/>
      <c r="N9" s="100"/>
      <c r="O9" s="70"/>
      <c r="P9" s="101"/>
      <c r="Q9" s="75"/>
      <c r="R9" s="85"/>
      <c r="S9" s="75"/>
      <c r="T9" s="84"/>
      <c r="U9" s="75"/>
      <c r="V9" s="85"/>
      <c r="W9" s="76"/>
      <c r="X9" s="99"/>
      <c r="Y9" s="75"/>
      <c r="Z9" s="100"/>
      <c r="AA9" s="77"/>
      <c r="AB9" s="99"/>
      <c r="AC9" s="69"/>
      <c r="AD9" s="100"/>
      <c r="AE9" s="70"/>
      <c r="AF9" s="101"/>
      <c r="AG9" s="75"/>
      <c r="AH9" s="100"/>
      <c r="AI9" s="75"/>
      <c r="AJ9" s="99"/>
      <c r="AK9" s="75"/>
      <c r="AL9" s="100"/>
      <c r="AM9" s="76"/>
      <c r="AN9" s="48"/>
      <c r="AO9" s="42"/>
      <c r="AP9" s="43"/>
      <c r="AR9" s="324"/>
      <c r="AS9" s="341" t="s">
        <v>311</v>
      </c>
      <c r="AU9" s="447"/>
      <c r="AV9" s="129">
        <v>250152111102</v>
      </c>
      <c r="AW9" s="123" t="str">
        <f t="shared" si="0"/>
        <v>物理学基礎ＡⅠ</v>
      </c>
      <c r="AX9" s="146" t="s">
        <v>116</v>
      </c>
      <c r="AY9" s="444" t="s">
        <v>115</v>
      </c>
    </row>
    <row r="10" spans="1:52" ht="17.25" customHeight="1" x14ac:dyDescent="0.15">
      <c r="A10" s="180" t="s">
        <v>162</v>
      </c>
      <c r="B10" s="181" t="s">
        <v>163</v>
      </c>
      <c r="C10" s="189"/>
      <c r="D10" s="189"/>
      <c r="E10" s="190"/>
      <c r="F10" s="188" t="s">
        <v>164</v>
      </c>
      <c r="G10" s="187">
        <v>2</v>
      </c>
      <c r="H10" s="87"/>
      <c r="I10" s="73"/>
      <c r="J10" s="88"/>
      <c r="K10" s="74"/>
      <c r="L10" s="99"/>
      <c r="M10" s="69"/>
      <c r="N10" s="100"/>
      <c r="O10" s="70"/>
      <c r="P10" s="101"/>
      <c r="Q10" s="75"/>
      <c r="R10" s="85"/>
      <c r="S10" s="75"/>
      <c r="T10" s="84"/>
      <c r="U10" s="75"/>
      <c r="V10" s="85"/>
      <c r="W10" s="76"/>
      <c r="X10" s="105"/>
      <c r="Y10" s="73"/>
      <c r="Z10" s="102"/>
      <c r="AA10" s="74"/>
      <c r="AB10" s="99"/>
      <c r="AC10" s="69"/>
      <c r="AD10" s="100"/>
      <c r="AE10" s="70"/>
      <c r="AF10" s="101"/>
      <c r="AG10" s="75"/>
      <c r="AH10" s="100"/>
      <c r="AI10" s="75"/>
      <c r="AJ10" s="99"/>
      <c r="AK10" s="75"/>
      <c r="AL10" s="100"/>
      <c r="AM10" s="76"/>
      <c r="AN10" s="48"/>
      <c r="AO10" s="42"/>
      <c r="AP10" s="43"/>
      <c r="AR10" s="324"/>
      <c r="AS10" s="341" t="s">
        <v>270</v>
      </c>
      <c r="AU10" s="447"/>
      <c r="AV10" s="151">
        <v>250222000010</v>
      </c>
      <c r="AW10" s="123" t="str">
        <f t="shared" si="0"/>
        <v>微分積分学ＡⅡ</v>
      </c>
      <c r="AX10" s="146"/>
      <c r="AY10" s="445"/>
    </row>
    <row r="11" spans="1:52" ht="17.25" customHeight="1" x14ac:dyDescent="0.15">
      <c r="A11" s="180" t="s">
        <v>165</v>
      </c>
      <c r="B11" s="181" t="s">
        <v>166</v>
      </c>
      <c r="C11" s="189"/>
      <c r="D11" s="189"/>
      <c r="E11" s="190"/>
      <c r="F11" s="188" t="s">
        <v>167</v>
      </c>
      <c r="G11" s="187">
        <v>2</v>
      </c>
      <c r="H11" s="99"/>
      <c r="I11" s="69"/>
      <c r="J11" s="100"/>
      <c r="K11" s="70"/>
      <c r="L11" s="99"/>
      <c r="M11" s="69"/>
      <c r="N11" s="100"/>
      <c r="O11" s="70"/>
      <c r="P11" s="101"/>
      <c r="Q11" s="75"/>
      <c r="R11" s="85"/>
      <c r="S11" s="75"/>
      <c r="T11" s="84"/>
      <c r="U11" s="75"/>
      <c r="V11" s="85"/>
      <c r="W11" s="76"/>
      <c r="X11" s="99"/>
      <c r="Y11" s="69"/>
      <c r="Z11" s="100"/>
      <c r="AA11" s="70"/>
      <c r="AB11" s="99"/>
      <c r="AC11" s="69"/>
      <c r="AD11" s="100"/>
      <c r="AE11" s="70"/>
      <c r="AF11" s="101"/>
      <c r="AG11" s="75"/>
      <c r="AH11" s="100"/>
      <c r="AI11" s="75"/>
      <c r="AJ11" s="99"/>
      <c r="AK11" s="75"/>
      <c r="AL11" s="100"/>
      <c r="AM11" s="76"/>
      <c r="AN11" s="48"/>
      <c r="AO11" s="42"/>
      <c r="AP11" s="43"/>
      <c r="AR11" s="324"/>
      <c r="AS11" s="341" t="s">
        <v>271</v>
      </c>
      <c r="AU11" s="447"/>
      <c r="AV11" s="151">
        <v>250222001111</v>
      </c>
      <c r="AW11" s="123" t="str">
        <f t="shared" si="0"/>
        <v>線形代数学Ⅱ</v>
      </c>
      <c r="AX11" s="134"/>
      <c r="AY11" s="135"/>
    </row>
    <row r="12" spans="1:52" ht="17.25" customHeight="1" thickBot="1" x14ac:dyDescent="0.2">
      <c r="A12" s="191" t="s">
        <v>168</v>
      </c>
      <c r="B12" s="192"/>
      <c r="C12" s="193"/>
      <c r="D12" s="193"/>
      <c r="E12" s="194"/>
      <c r="F12" s="195" t="s">
        <v>169</v>
      </c>
      <c r="G12" s="196">
        <v>2</v>
      </c>
      <c r="H12" s="89"/>
      <c r="I12" s="75"/>
      <c r="J12" s="90"/>
      <c r="K12" s="77"/>
      <c r="L12" s="99"/>
      <c r="M12" s="69"/>
      <c r="N12" s="100"/>
      <c r="O12" s="70"/>
      <c r="P12" s="101"/>
      <c r="Q12" s="75"/>
      <c r="R12" s="85"/>
      <c r="S12" s="75"/>
      <c r="T12" s="84"/>
      <c r="U12" s="75"/>
      <c r="V12" s="85"/>
      <c r="W12" s="76"/>
      <c r="X12" s="89"/>
      <c r="Y12" s="75"/>
      <c r="Z12" s="90"/>
      <c r="AA12" s="77"/>
      <c r="AB12" s="99"/>
      <c r="AC12" s="69"/>
      <c r="AD12" s="100"/>
      <c r="AE12" s="70"/>
      <c r="AF12" s="101"/>
      <c r="AG12" s="75"/>
      <c r="AH12" s="100"/>
      <c r="AI12" s="75"/>
      <c r="AJ12" s="99"/>
      <c r="AK12" s="75"/>
      <c r="AL12" s="100"/>
      <c r="AM12" s="76"/>
      <c r="AN12" s="48"/>
      <c r="AO12" s="42"/>
      <c r="AP12" s="43"/>
      <c r="AR12" s="324"/>
      <c r="AS12" s="341" t="s">
        <v>272</v>
      </c>
      <c r="AU12" s="447"/>
      <c r="AV12" s="151">
        <v>250252733001</v>
      </c>
      <c r="AW12" s="123" t="str">
        <f t="shared" si="0"/>
        <v>物理学基礎ＡⅡ</v>
      </c>
      <c r="AX12" s="134"/>
      <c r="AY12" s="135"/>
    </row>
    <row r="13" spans="1:52" ht="17.25" customHeight="1" thickBot="1" x14ac:dyDescent="0.2">
      <c r="A13" s="381" t="s">
        <v>12</v>
      </c>
      <c r="B13" s="382"/>
      <c r="C13" s="382"/>
      <c r="D13" s="382"/>
      <c r="E13" s="382"/>
      <c r="F13" s="382"/>
      <c r="G13" s="382"/>
      <c r="H13" s="71"/>
      <c r="I13" s="301">
        <f>SUM(I7:I12)</f>
        <v>0</v>
      </c>
      <c r="J13" s="72"/>
      <c r="K13" s="301">
        <f>SUM(K7:K12)</f>
        <v>0</v>
      </c>
      <c r="L13" s="71"/>
      <c r="M13" s="301">
        <f>SUM(M7:M12)</f>
        <v>0</v>
      </c>
      <c r="N13" s="72"/>
      <c r="O13" s="301">
        <f>SUM(O7:O12)</f>
        <v>0</v>
      </c>
      <c r="P13" s="71"/>
      <c r="Q13" s="301">
        <f>SUM(Q7:Q12)</f>
        <v>0</v>
      </c>
      <c r="R13" s="72"/>
      <c r="S13" s="301">
        <f>SUM(S7:S12)</f>
        <v>0</v>
      </c>
      <c r="T13" s="71"/>
      <c r="U13" s="301">
        <f>SUM(U7:U12)</f>
        <v>0</v>
      </c>
      <c r="V13" s="72"/>
      <c r="W13" s="301">
        <f>SUM(W7:W12)</f>
        <v>0</v>
      </c>
      <c r="X13" s="71"/>
      <c r="Y13" s="301">
        <f>SUM(Y7:Y12)</f>
        <v>0</v>
      </c>
      <c r="Z13" s="72"/>
      <c r="AA13" s="301">
        <f>SUM(AA7:AA12)</f>
        <v>0</v>
      </c>
      <c r="AB13" s="71"/>
      <c r="AC13" s="301">
        <f>SUM(AC7:AC12)</f>
        <v>0</v>
      </c>
      <c r="AD13" s="72"/>
      <c r="AE13" s="301">
        <f>SUM(AE7:AE12)</f>
        <v>0</v>
      </c>
      <c r="AF13" s="71"/>
      <c r="AG13" s="301">
        <f>SUM(AG7:AG12)</f>
        <v>0</v>
      </c>
      <c r="AH13" s="72"/>
      <c r="AI13" s="301">
        <f>SUM(AI7:AI12)</f>
        <v>0</v>
      </c>
      <c r="AJ13" s="71"/>
      <c r="AK13" s="301">
        <f>SUM(AK7:AK12)</f>
        <v>0</v>
      </c>
      <c r="AL13" s="72"/>
      <c r="AM13" s="301">
        <f>SUM(AM7:AM12)</f>
        <v>0</v>
      </c>
      <c r="AN13" s="108">
        <f>SUM(H13,J13,L13,N13,P13,R13,T13,V13,X13,Z13,AB13,AD13,AF13,AH13,AJ13,AL13)</f>
        <v>0</v>
      </c>
      <c r="AO13" s="15">
        <v>12</v>
      </c>
      <c r="AP13" s="282">
        <f>SUM(I13,K13,M13,O13,Q13,S13,U13,W13,Y13,AA13,AC13,AE13,AG13,AI13,AK13,AM13)</f>
        <v>0</v>
      </c>
      <c r="AR13" s="324"/>
      <c r="AS13" s="341" t="s">
        <v>273</v>
      </c>
      <c r="AU13" s="447"/>
      <c r="AV13" s="151"/>
      <c r="AW13" s="123"/>
      <c r="AX13" s="134"/>
      <c r="AY13" s="135"/>
    </row>
    <row r="14" spans="1:52" ht="17.25" customHeight="1" thickBot="1" x14ac:dyDescent="0.2">
      <c r="A14" s="164"/>
      <c r="B14" s="164"/>
      <c r="C14" s="164"/>
      <c r="D14" s="164"/>
      <c r="E14" s="164"/>
      <c r="F14" s="164"/>
      <c r="G14" s="164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9"/>
      <c r="AO14" s="197"/>
      <c r="AP14" s="197"/>
      <c r="AR14" s="324"/>
      <c r="AS14" s="341" t="s">
        <v>274</v>
      </c>
      <c r="AU14" s="447"/>
      <c r="AV14" s="151"/>
      <c r="AW14" s="123"/>
      <c r="AX14" s="134"/>
      <c r="AY14" s="135"/>
    </row>
    <row r="15" spans="1:52" ht="17.25" customHeight="1" x14ac:dyDescent="0.15">
      <c r="A15" s="369" t="s">
        <v>195</v>
      </c>
      <c r="B15" s="200" t="s">
        <v>3</v>
      </c>
      <c r="C15" s="201" t="s">
        <v>170</v>
      </c>
      <c r="D15" s="201"/>
      <c r="E15" s="201"/>
      <c r="F15" s="202" t="s">
        <v>171</v>
      </c>
      <c r="G15" s="203">
        <v>1</v>
      </c>
      <c r="H15" s="89"/>
      <c r="I15" s="75"/>
      <c r="J15" s="90"/>
      <c r="K15" s="77"/>
      <c r="L15" s="89"/>
      <c r="M15" s="75"/>
      <c r="N15" s="90"/>
      <c r="O15" s="76"/>
      <c r="P15" s="91"/>
      <c r="Q15" s="75"/>
      <c r="R15" s="90"/>
      <c r="S15" s="75"/>
      <c r="T15" s="89"/>
      <c r="U15" s="75"/>
      <c r="V15" s="90"/>
      <c r="W15" s="76"/>
      <c r="X15" s="89"/>
      <c r="Y15" s="75"/>
      <c r="Z15" s="90"/>
      <c r="AA15" s="77"/>
      <c r="AB15" s="89"/>
      <c r="AC15" s="75"/>
      <c r="AD15" s="90"/>
      <c r="AE15" s="76"/>
      <c r="AF15" s="89"/>
      <c r="AG15" s="75"/>
      <c r="AH15" s="90"/>
      <c r="AI15" s="77"/>
      <c r="AJ15" s="89"/>
      <c r="AK15" s="75"/>
      <c r="AL15" s="90"/>
      <c r="AM15" s="76"/>
      <c r="AN15" s="48"/>
      <c r="AO15" s="42"/>
      <c r="AP15" s="43"/>
      <c r="AR15" s="324"/>
      <c r="AS15" s="341" t="s">
        <v>275</v>
      </c>
      <c r="AU15" s="447"/>
      <c r="AV15" s="151">
        <v>259542247101</v>
      </c>
      <c r="AW15" s="123" t="str">
        <f t="shared" ref="AW15:AW24" si="1">F15</f>
        <v>フレッシュマン・セミナー</v>
      </c>
      <c r="AX15" s="134"/>
      <c r="AY15" s="135"/>
    </row>
    <row r="16" spans="1:52" ht="17.25" customHeight="1" x14ac:dyDescent="0.15">
      <c r="A16" s="370"/>
      <c r="B16" s="204" t="s">
        <v>3</v>
      </c>
      <c r="C16" s="205" t="s">
        <v>170</v>
      </c>
      <c r="D16" s="205"/>
      <c r="E16" s="205"/>
      <c r="F16" s="206" t="s">
        <v>172</v>
      </c>
      <c r="G16" s="207">
        <v>3</v>
      </c>
      <c r="H16" s="84"/>
      <c r="I16" s="75"/>
      <c r="J16" s="85"/>
      <c r="K16" s="77"/>
      <c r="L16" s="99"/>
      <c r="M16" s="69"/>
      <c r="N16" s="100"/>
      <c r="O16" s="70"/>
      <c r="P16" s="101"/>
      <c r="Q16" s="75"/>
      <c r="R16" s="85"/>
      <c r="S16" s="75"/>
      <c r="T16" s="84"/>
      <c r="U16" s="75"/>
      <c r="V16" s="85"/>
      <c r="W16" s="76"/>
      <c r="X16" s="99"/>
      <c r="Y16" s="75"/>
      <c r="Z16" s="100"/>
      <c r="AA16" s="77"/>
      <c r="AB16" s="99"/>
      <c r="AC16" s="69"/>
      <c r="AD16" s="100"/>
      <c r="AE16" s="70"/>
      <c r="AF16" s="99"/>
      <c r="AG16" s="75"/>
      <c r="AH16" s="100"/>
      <c r="AI16" s="77"/>
      <c r="AJ16" s="99"/>
      <c r="AK16" s="69"/>
      <c r="AL16" s="100"/>
      <c r="AM16" s="70"/>
      <c r="AN16" s="48"/>
      <c r="AO16" s="42"/>
      <c r="AP16" s="43"/>
      <c r="AR16" s="324"/>
      <c r="AS16" s="341"/>
      <c r="AU16" s="447"/>
      <c r="AV16" s="129">
        <v>250222000303</v>
      </c>
      <c r="AW16" s="123" t="str">
        <f t="shared" si="1"/>
        <v xml:space="preserve">電気回路学Ⅰ及び演習 </v>
      </c>
      <c r="AX16" s="134" t="s">
        <v>119</v>
      </c>
      <c r="AY16" s="135" t="s">
        <v>118</v>
      </c>
    </row>
    <row r="17" spans="1:51" ht="17.25" customHeight="1" x14ac:dyDescent="0.15">
      <c r="A17" s="370"/>
      <c r="B17" s="204" t="s">
        <v>3</v>
      </c>
      <c r="C17" s="205" t="s">
        <v>3</v>
      </c>
      <c r="D17" s="205" t="s">
        <v>170</v>
      </c>
      <c r="E17" s="205"/>
      <c r="F17" s="206" t="s">
        <v>55</v>
      </c>
      <c r="G17" s="207">
        <v>3</v>
      </c>
      <c r="H17" s="84"/>
      <c r="I17" s="75"/>
      <c r="J17" s="85"/>
      <c r="K17" s="77"/>
      <c r="L17" s="99"/>
      <c r="M17" s="69"/>
      <c r="N17" s="100"/>
      <c r="O17" s="70"/>
      <c r="P17" s="101"/>
      <c r="Q17" s="75"/>
      <c r="R17" s="85"/>
      <c r="S17" s="75"/>
      <c r="T17" s="84"/>
      <c r="U17" s="75"/>
      <c r="V17" s="85"/>
      <c r="W17" s="76"/>
      <c r="X17" s="99"/>
      <c r="Y17" s="75"/>
      <c r="Z17" s="100"/>
      <c r="AA17" s="77"/>
      <c r="AB17" s="99"/>
      <c r="AC17" s="69"/>
      <c r="AD17" s="100"/>
      <c r="AE17" s="70"/>
      <c r="AF17" s="99"/>
      <c r="AG17" s="75"/>
      <c r="AH17" s="100"/>
      <c r="AI17" s="77"/>
      <c r="AJ17" s="99"/>
      <c r="AK17" s="69"/>
      <c r="AL17" s="100"/>
      <c r="AM17" s="70"/>
      <c r="AN17" s="48"/>
      <c r="AO17" s="42"/>
      <c r="AP17" s="43"/>
      <c r="AR17" s="308"/>
      <c r="AS17" s="310" t="s">
        <v>276</v>
      </c>
      <c r="AU17" s="447"/>
      <c r="AV17" s="151">
        <v>250152111105</v>
      </c>
      <c r="AW17" s="123" t="str">
        <f t="shared" si="1"/>
        <v xml:space="preserve">電気回路学Ⅱ及び演習 </v>
      </c>
      <c r="AX17" s="134"/>
      <c r="AY17" s="135"/>
    </row>
    <row r="18" spans="1:51" ht="17.25" customHeight="1" x14ac:dyDescent="0.15">
      <c r="A18" s="370"/>
      <c r="B18" s="204" t="s">
        <v>56</v>
      </c>
      <c r="C18" s="205" t="s">
        <v>170</v>
      </c>
      <c r="D18" s="205"/>
      <c r="E18" s="205" t="s">
        <v>3</v>
      </c>
      <c r="F18" s="206" t="s">
        <v>57</v>
      </c>
      <c r="G18" s="207">
        <v>3</v>
      </c>
      <c r="H18" s="84"/>
      <c r="I18" s="75"/>
      <c r="J18" s="85"/>
      <c r="K18" s="77"/>
      <c r="L18" s="99"/>
      <c r="M18" s="69"/>
      <c r="N18" s="100"/>
      <c r="O18" s="70"/>
      <c r="P18" s="101"/>
      <c r="Q18" s="75"/>
      <c r="R18" s="85"/>
      <c r="S18" s="75"/>
      <c r="T18" s="84"/>
      <c r="U18" s="75"/>
      <c r="V18" s="85"/>
      <c r="W18" s="76"/>
      <c r="X18" s="99"/>
      <c r="Y18" s="75"/>
      <c r="Z18" s="100"/>
      <c r="AA18" s="77"/>
      <c r="AB18" s="99"/>
      <c r="AC18" s="69"/>
      <c r="AD18" s="100"/>
      <c r="AE18" s="70"/>
      <c r="AF18" s="99"/>
      <c r="AG18" s="75"/>
      <c r="AH18" s="100"/>
      <c r="AI18" s="77"/>
      <c r="AJ18" s="99"/>
      <c r="AK18" s="69"/>
      <c r="AL18" s="100"/>
      <c r="AM18" s="70"/>
      <c r="AN18" s="48"/>
      <c r="AO18" s="42"/>
      <c r="AP18" s="43"/>
      <c r="AR18" s="308"/>
      <c r="AS18" s="310" t="s">
        <v>277</v>
      </c>
      <c r="AU18" s="447"/>
      <c r="AV18" s="151">
        <v>250252733002</v>
      </c>
      <c r="AW18" s="123" t="str">
        <f t="shared" si="1"/>
        <v xml:space="preserve">応用数学Ⅰ及び演習 </v>
      </c>
      <c r="AX18" s="134"/>
      <c r="AY18" s="135"/>
    </row>
    <row r="19" spans="1:51" ht="17.25" customHeight="1" x14ac:dyDescent="0.15">
      <c r="A19" s="370"/>
      <c r="B19" s="204" t="s">
        <v>3</v>
      </c>
      <c r="C19" s="205" t="s">
        <v>170</v>
      </c>
      <c r="D19" s="205"/>
      <c r="E19" s="205"/>
      <c r="F19" s="206" t="s">
        <v>58</v>
      </c>
      <c r="G19" s="207">
        <v>3</v>
      </c>
      <c r="H19" s="84"/>
      <c r="I19" s="75"/>
      <c r="J19" s="85"/>
      <c r="K19" s="77"/>
      <c r="L19" s="99"/>
      <c r="M19" s="69"/>
      <c r="N19" s="100"/>
      <c r="O19" s="70"/>
      <c r="P19" s="101"/>
      <c r="Q19" s="75"/>
      <c r="R19" s="85"/>
      <c r="S19" s="75"/>
      <c r="T19" s="84"/>
      <c r="U19" s="75"/>
      <c r="V19" s="85"/>
      <c r="W19" s="76"/>
      <c r="X19" s="99"/>
      <c r="Y19" s="75"/>
      <c r="Z19" s="100"/>
      <c r="AA19" s="77"/>
      <c r="AB19" s="99"/>
      <c r="AC19" s="69"/>
      <c r="AD19" s="100"/>
      <c r="AE19" s="70"/>
      <c r="AF19" s="99"/>
      <c r="AG19" s="75"/>
      <c r="AH19" s="100"/>
      <c r="AI19" s="77"/>
      <c r="AJ19" s="99"/>
      <c r="AK19" s="69"/>
      <c r="AL19" s="100"/>
      <c r="AM19" s="70"/>
      <c r="AN19" s="48"/>
      <c r="AO19" s="42"/>
      <c r="AP19" s="43"/>
      <c r="AR19" s="332"/>
      <c r="AS19" s="341" t="s">
        <v>281</v>
      </c>
      <c r="AU19" s="447"/>
      <c r="AV19" s="151">
        <v>250222011001</v>
      </c>
      <c r="AW19" s="123" t="str">
        <f t="shared" si="1"/>
        <v xml:space="preserve">電気磁気学Ⅰ及び演習 </v>
      </c>
      <c r="AX19" s="134"/>
      <c r="AY19" s="135"/>
    </row>
    <row r="20" spans="1:51" ht="17.25" customHeight="1" x14ac:dyDescent="0.15">
      <c r="A20" s="370"/>
      <c r="B20" s="204" t="s">
        <v>3</v>
      </c>
      <c r="C20" s="205" t="s">
        <v>170</v>
      </c>
      <c r="D20" s="205"/>
      <c r="E20" s="205"/>
      <c r="F20" s="206" t="s">
        <v>59</v>
      </c>
      <c r="G20" s="207">
        <v>2</v>
      </c>
      <c r="H20" s="84"/>
      <c r="I20" s="75"/>
      <c r="J20" s="85"/>
      <c r="K20" s="77"/>
      <c r="L20" s="99"/>
      <c r="M20" s="69"/>
      <c r="N20" s="100"/>
      <c r="O20" s="78"/>
      <c r="P20" s="99"/>
      <c r="Q20" s="69"/>
      <c r="R20" s="100"/>
      <c r="S20" s="70"/>
      <c r="T20" s="101"/>
      <c r="U20" s="75"/>
      <c r="V20" s="85"/>
      <c r="W20" s="76"/>
      <c r="X20" s="99"/>
      <c r="Y20" s="75"/>
      <c r="Z20" s="100"/>
      <c r="AA20" s="77"/>
      <c r="AB20" s="99"/>
      <c r="AC20" s="69"/>
      <c r="AD20" s="100"/>
      <c r="AE20" s="70"/>
      <c r="AF20" s="99"/>
      <c r="AG20" s="75"/>
      <c r="AH20" s="100"/>
      <c r="AI20" s="77"/>
      <c r="AJ20" s="99"/>
      <c r="AK20" s="69"/>
      <c r="AL20" s="100"/>
      <c r="AM20" s="70"/>
      <c r="AN20" s="48"/>
      <c r="AO20" s="42"/>
      <c r="AP20" s="43"/>
      <c r="AR20" s="332"/>
      <c r="AS20" s="310" t="s">
        <v>282</v>
      </c>
      <c r="AU20" s="447"/>
      <c r="AV20" s="151">
        <v>259752241109</v>
      </c>
      <c r="AW20" s="123" t="str">
        <f t="shared" si="1"/>
        <v xml:space="preserve">量　　子　　力　　学 </v>
      </c>
      <c r="AX20" s="134"/>
      <c r="AY20" s="135"/>
    </row>
    <row r="21" spans="1:51" ht="17.25" customHeight="1" x14ac:dyDescent="0.15">
      <c r="A21" s="370"/>
      <c r="B21" s="204" t="s">
        <v>3</v>
      </c>
      <c r="C21" s="205" t="s">
        <v>170</v>
      </c>
      <c r="D21" s="205"/>
      <c r="E21" s="205"/>
      <c r="F21" s="208" t="s">
        <v>173</v>
      </c>
      <c r="G21" s="207">
        <v>2</v>
      </c>
      <c r="H21" s="84"/>
      <c r="I21" s="75"/>
      <c r="J21" s="85"/>
      <c r="K21" s="77"/>
      <c r="L21" s="99"/>
      <c r="M21" s="69"/>
      <c r="N21" s="100"/>
      <c r="O21" s="78"/>
      <c r="P21" s="99"/>
      <c r="Q21" s="69"/>
      <c r="R21" s="100"/>
      <c r="S21" s="70"/>
      <c r="T21" s="101"/>
      <c r="U21" s="69"/>
      <c r="V21" s="100"/>
      <c r="W21" s="76"/>
      <c r="X21" s="99"/>
      <c r="Y21" s="75"/>
      <c r="Z21" s="100"/>
      <c r="AA21" s="77"/>
      <c r="AB21" s="99"/>
      <c r="AC21" s="69"/>
      <c r="AD21" s="100"/>
      <c r="AE21" s="70"/>
      <c r="AF21" s="99"/>
      <c r="AG21" s="75"/>
      <c r="AH21" s="100"/>
      <c r="AI21" s="77"/>
      <c r="AJ21" s="99"/>
      <c r="AK21" s="69"/>
      <c r="AL21" s="100"/>
      <c r="AM21" s="70"/>
      <c r="AN21" s="48"/>
      <c r="AO21" s="42"/>
      <c r="AP21" s="43"/>
      <c r="AR21" s="332"/>
      <c r="AS21" s="310" t="s">
        <v>283</v>
      </c>
      <c r="AU21" s="447"/>
      <c r="AV21" s="151">
        <v>259752224106</v>
      </c>
      <c r="AW21" s="123" t="str">
        <f t="shared" si="1"/>
        <v>コンピュータ工学</v>
      </c>
      <c r="AX21" s="134"/>
      <c r="AY21" s="135"/>
    </row>
    <row r="22" spans="1:51" ht="17.25" customHeight="1" x14ac:dyDescent="0.15">
      <c r="A22" s="370"/>
      <c r="B22" s="204" t="s">
        <v>3</v>
      </c>
      <c r="C22" s="205"/>
      <c r="D22" s="205" t="s">
        <v>170</v>
      </c>
      <c r="E22" s="205" t="s">
        <v>3</v>
      </c>
      <c r="F22" s="206" t="s">
        <v>60</v>
      </c>
      <c r="G22" s="207">
        <v>3</v>
      </c>
      <c r="H22" s="99"/>
      <c r="I22" s="75"/>
      <c r="J22" s="100"/>
      <c r="K22" s="77"/>
      <c r="L22" s="99"/>
      <c r="M22" s="69"/>
      <c r="N22" s="100"/>
      <c r="O22" s="78"/>
      <c r="P22" s="99"/>
      <c r="Q22" s="69"/>
      <c r="R22" s="100"/>
      <c r="S22" s="70"/>
      <c r="T22" s="101"/>
      <c r="U22" s="69"/>
      <c r="V22" s="100"/>
      <c r="W22" s="76"/>
      <c r="X22" s="99"/>
      <c r="Y22" s="75"/>
      <c r="Z22" s="100"/>
      <c r="AA22" s="77"/>
      <c r="AB22" s="99"/>
      <c r="AC22" s="69"/>
      <c r="AD22" s="100"/>
      <c r="AE22" s="70"/>
      <c r="AF22" s="99"/>
      <c r="AG22" s="75"/>
      <c r="AH22" s="100"/>
      <c r="AI22" s="77"/>
      <c r="AJ22" s="99"/>
      <c r="AK22" s="69"/>
      <c r="AL22" s="100"/>
      <c r="AM22" s="70"/>
      <c r="AN22" s="48"/>
      <c r="AO22" s="42"/>
      <c r="AP22" s="43"/>
      <c r="AR22" s="133"/>
      <c r="AS22" s="310" t="s">
        <v>284</v>
      </c>
      <c r="AU22" s="447"/>
      <c r="AV22" s="151">
        <v>259552247102</v>
      </c>
      <c r="AW22" s="123" t="str">
        <f t="shared" si="1"/>
        <v xml:space="preserve">応用数学Ⅱ及び演習 </v>
      </c>
      <c r="AX22" s="134"/>
      <c r="AY22" s="135"/>
    </row>
    <row r="23" spans="1:51" ht="17.25" customHeight="1" x14ac:dyDescent="0.15">
      <c r="A23" s="370"/>
      <c r="B23" s="204"/>
      <c r="C23" s="205" t="s">
        <v>3</v>
      </c>
      <c r="D23" s="205" t="s">
        <v>170</v>
      </c>
      <c r="E23" s="205"/>
      <c r="F23" s="206" t="s">
        <v>62</v>
      </c>
      <c r="G23" s="207">
        <v>3</v>
      </c>
      <c r="H23" s="99"/>
      <c r="I23" s="75"/>
      <c r="J23" s="100"/>
      <c r="K23" s="77"/>
      <c r="L23" s="99"/>
      <c r="M23" s="69"/>
      <c r="N23" s="100"/>
      <c r="O23" s="78"/>
      <c r="P23" s="99"/>
      <c r="Q23" s="69"/>
      <c r="R23" s="100"/>
      <c r="S23" s="70"/>
      <c r="T23" s="101"/>
      <c r="U23" s="69"/>
      <c r="V23" s="100"/>
      <c r="W23" s="76"/>
      <c r="X23" s="99"/>
      <c r="Y23" s="75"/>
      <c r="Z23" s="100"/>
      <c r="AA23" s="77"/>
      <c r="AB23" s="99"/>
      <c r="AC23" s="69"/>
      <c r="AD23" s="100"/>
      <c r="AE23" s="70"/>
      <c r="AF23" s="99"/>
      <c r="AG23" s="75"/>
      <c r="AH23" s="100"/>
      <c r="AI23" s="77"/>
      <c r="AJ23" s="99"/>
      <c r="AK23" s="69"/>
      <c r="AL23" s="100"/>
      <c r="AM23" s="70"/>
      <c r="AN23" s="48"/>
      <c r="AO23" s="42"/>
      <c r="AP23" s="43"/>
      <c r="AR23" s="333"/>
      <c r="AS23" s="310" t="s">
        <v>317</v>
      </c>
      <c r="AU23" s="447"/>
      <c r="AV23" s="151">
        <v>250222010011</v>
      </c>
      <c r="AW23" s="123" t="str">
        <f t="shared" si="1"/>
        <v xml:space="preserve">電気磁気学Ⅱ及び演習 </v>
      </c>
      <c r="AX23" s="134"/>
      <c r="AY23" s="135"/>
    </row>
    <row r="24" spans="1:51" ht="17.25" customHeight="1" x14ac:dyDescent="0.15">
      <c r="A24" s="370"/>
      <c r="B24" s="204" t="s">
        <v>61</v>
      </c>
      <c r="C24" s="205" t="s">
        <v>170</v>
      </c>
      <c r="D24" s="205"/>
      <c r="E24" s="205"/>
      <c r="F24" s="206" t="s">
        <v>174</v>
      </c>
      <c r="G24" s="207">
        <v>2</v>
      </c>
      <c r="H24" s="99"/>
      <c r="I24" s="75"/>
      <c r="J24" s="100"/>
      <c r="K24" s="77"/>
      <c r="L24" s="99"/>
      <c r="M24" s="69"/>
      <c r="N24" s="100"/>
      <c r="O24" s="78"/>
      <c r="P24" s="99"/>
      <c r="Q24" s="69"/>
      <c r="R24" s="100"/>
      <c r="S24" s="70"/>
      <c r="T24" s="101"/>
      <c r="U24" s="69"/>
      <c r="V24" s="100"/>
      <c r="W24" s="76"/>
      <c r="X24" s="99"/>
      <c r="Y24" s="75"/>
      <c r="Z24" s="100"/>
      <c r="AA24" s="77"/>
      <c r="AB24" s="99"/>
      <c r="AC24" s="69"/>
      <c r="AD24" s="100"/>
      <c r="AE24" s="70"/>
      <c r="AF24" s="99"/>
      <c r="AG24" s="75"/>
      <c r="AH24" s="100"/>
      <c r="AI24" s="77"/>
      <c r="AJ24" s="99"/>
      <c r="AK24" s="69"/>
      <c r="AL24" s="100"/>
      <c r="AM24" s="70"/>
      <c r="AN24" s="48"/>
      <c r="AO24" s="42"/>
      <c r="AP24" s="43"/>
      <c r="AR24" s="332"/>
      <c r="AS24" s="309" t="s">
        <v>278</v>
      </c>
      <c r="AU24" s="447"/>
      <c r="AV24" s="151">
        <v>259552227101</v>
      </c>
      <c r="AW24" s="123" t="str">
        <f t="shared" si="1"/>
        <v xml:space="preserve">アナログ電子回路 </v>
      </c>
      <c r="AX24" s="134"/>
      <c r="AY24" s="135"/>
    </row>
    <row r="25" spans="1:51" ht="17.25" customHeight="1" x14ac:dyDescent="0.15">
      <c r="A25" s="370"/>
      <c r="B25" s="204"/>
      <c r="C25" s="205" t="s">
        <v>170</v>
      </c>
      <c r="D25" s="205"/>
      <c r="E25" s="205"/>
      <c r="F25" s="206" t="s">
        <v>175</v>
      </c>
      <c r="G25" s="207">
        <v>2</v>
      </c>
      <c r="H25" s="99"/>
      <c r="I25" s="75"/>
      <c r="J25" s="100"/>
      <c r="K25" s="77"/>
      <c r="L25" s="99"/>
      <c r="M25" s="69"/>
      <c r="N25" s="100"/>
      <c r="O25" s="78"/>
      <c r="P25" s="99"/>
      <c r="Q25" s="69"/>
      <c r="R25" s="100"/>
      <c r="S25" s="70"/>
      <c r="T25" s="101"/>
      <c r="U25" s="69"/>
      <c r="V25" s="100"/>
      <c r="W25" s="76"/>
      <c r="X25" s="99"/>
      <c r="Y25" s="75"/>
      <c r="Z25" s="100"/>
      <c r="AA25" s="77"/>
      <c r="AB25" s="99"/>
      <c r="AC25" s="69"/>
      <c r="AD25" s="100"/>
      <c r="AE25" s="70"/>
      <c r="AF25" s="99"/>
      <c r="AG25" s="75"/>
      <c r="AH25" s="100"/>
      <c r="AI25" s="77"/>
      <c r="AJ25" s="99"/>
      <c r="AK25" s="69"/>
      <c r="AL25" s="100"/>
      <c r="AM25" s="70"/>
      <c r="AN25" s="48"/>
      <c r="AO25" s="42"/>
      <c r="AP25" s="43"/>
      <c r="AR25" s="325"/>
      <c r="AS25" s="309" t="s">
        <v>279</v>
      </c>
      <c r="AU25" s="447"/>
      <c r="AV25" s="151"/>
      <c r="AW25" s="123"/>
      <c r="AX25" s="134"/>
      <c r="AY25" s="135"/>
    </row>
    <row r="26" spans="1:51" ht="17.25" customHeight="1" x14ac:dyDescent="0.15">
      <c r="A26" s="370"/>
      <c r="B26" s="204" t="s">
        <v>3</v>
      </c>
      <c r="C26" s="205" t="s">
        <v>170</v>
      </c>
      <c r="D26" s="205"/>
      <c r="E26" s="205"/>
      <c r="F26" s="206" t="s">
        <v>176</v>
      </c>
      <c r="G26" s="207">
        <v>2</v>
      </c>
      <c r="H26" s="99"/>
      <c r="I26" s="75"/>
      <c r="J26" s="100"/>
      <c r="K26" s="77"/>
      <c r="L26" s="99"/>
      <c r="M26" s="69"/>
      <c r="N26" s="100"/>
      <c r="O26" s="78"/>
      <c r="P26" s="99"/>
      <c r="Q26" s="69"/>
      <c r="R26" s="100"/>
      <c r="S26" s="70"/>
      <c r="T26" s="101"/>
      <c r="U26" s="69"/>
      <c r="V26" s="100"/>
      <c r="W26" s="76"/>
      <c r="X26" s="99"/>
      <c r="Y26" s="75"/>
      <c r="Z26" s="100"/>
      <c r="AA26" s="77"/>
      <c r="AB26" s="99"/>
      <c r="AC26" s="69"/>
      <c r="AD26" s="100"/>
      <c r="AE26" s="70"/>
      <c r="AF26" s="99"/>
      <c r="AG26" s="75"/>
      <c r="AH26" s="100"/>
      <c r="AI26" s="77"/>
      <c r="AJ26" s="99"/>
      <c r="AK26" s="69"/>
      <c r="AL26" s="100"/>
      <c r="AM26" s="70"/>
      <c r="AN26" s="48"/>
      <c r="AO26" s="42"/>
      <c r="AP26" s="43"/>
      <c r="AR26" s="327"/>
      <c r="AS26" s="309" t="s">
        <v>280</v>
      </c>
      <c r="AU26" s="447"/>
      <c r="AV26" s="151"/>
      <c r="AW26" s="123"/>
      <c r="AX26" s="134"/>
      <c r="AY26" s="135"/>
    </row>
    <row r="27" spans="1:51" ht="17.25" customHeight="1" x14ac:dyDescent="0.15">
      <c r="A27" s="370"/>
      <c r="B27" s="204"/>
      <c r="C27" s="205" t="s">
        <v>170</v>
      </c>
      <c r="D27" s="205"/>
      <c r="E27" s="205"/>
      <c r="F27" s="206" t="s">
        <v>64</v>
      </c>
      <c r="G27" s="207">
        <v>2</v>
      </c>
      <c r="H27" s="99"/>
      <c r="I27" s="75"/>
      <c r="J27" s="100"/>
      <c r="K27" s="77"/>
      <c r="L27" s="99"/>
      <c r="M27" s="69"/>
      <c r="N27" s="100"/>
      <c r="O27" s="78"/>
      <c r="P27" s="99"/>
      <c r="Q27" s="69"/>
      <c r="R27" s="100"/>
      <c r="S27" s="70"/>
      <c r="T27" s="101"/>
      <c r="U27" s="69"/>
      <c r="V27" s="100"/>
      <c r="W27" s="76"/>
      <c r="X27" s="99"/>
      <c r="Y27" s="75"/>
      <c r="Z27" s="100"/>
      <c r="AA27" s="77"/>
      <c r="AB27" s="99"/>
      <c r="AC27" s="69"/>
      <c r="AD27" s="100"/>
      <c r="AE27" s="70"/>
      <c r="AF27" s="99"/>
      <c r="AG27" s="75"/>
      <c r="AH27" s="100"/>
      <c r="AI27" s="77"/>
      <c r="AJ27" s="99"/>
      <c r="AK27" s="69"/>
      <c r="AL27" s="100"/>
      <c r="AM27" s="70"/>
      <c r="AN27" s="48"/>
      <c r="AO27" s="42"/>
      <c r="AP27" s="43"/>
      <c r="AR27" s="325"/>
      <c r="AS27" s="334" t="s">
        <v>336</v>
      </c>
      <c r="AU27" s="447"/>
      <c r="AV27" s="151"/>
      <c r="AW27" s="123"/>
      <c r="AX27" s="134"/>
      <c r="AY27" s="135"/>
    </row>
    <row r="28" spans="1:51" ht="17.25" customHeight="1" x14ac:dyDescent="0.15">
      <c r="A28" s="370"/>
      <c r="B28" s="204" t="s">
        <v>3</v>
      </c>
      <c r="C28" s="205"/>
      <c r="D28" s="205" t="s">
        <v>170</v>
      </c>
      <c r="E28" s="205"/>
      <c r="F28" s="206" t="s">
        <v>322</v>
      </c>
      <c r="G28" s="207">
        <v>2</v>
      </c>
      <c r="H28" s="99"/>
      <c r="I28" s="75"/>
      <c r="J28" s="100"/>
      <c r="K28" s="77"/>
      <c r="L28" s="99"/>
      <c r="M28" s="69"/>
      <c r="N28" s="100"/>
      <c r="O28" s="78"/>
      <c r="P28" s="99"/>
      <c r="Q28" s="69"/>
      <c r="R28" s="100"/>
      <c r="S28" s="70"/>
      <c r="T28" s="101"/>
      <c r="U28" s="69"/>
      <c r="V28" s="100"/>
      <c r="W28" s="76"/>
      <c r="X28" s="99"/>
      <c r="Y28" s="75"/>
      <c r="Z28" s="100"/>
      <c r="AA28" s="77"/>
      <c r="AB28" s="99"/>
      <c r="AC28" s="69"/>
      <c r="AD28" s="100"/>
      <c r="AE28" s="70"/>
      <c r="AF28" s="99"/>
      <c r="AG28" s="75"/>
      <c r="AH28" s="100"/>
      <c r="AI28" s="77"/>
      <c r="AJ28" s="99"/>
      <c r="AK28" s="69"/>
      <c r="AL28" s="100"/>
      <c r="AM28" s="70"/>
      <c r="AN28" s="48"/>
      <c r="AO28" s="42"/>
      <c r="AP28" s="43"/>
      <c r="AR28" s="333"/>
      <c r="AS28" s="324" t="s">
        <v>337</v>
      </c>
      <c r="AU28" s="447"/>
      <c r="AV28" s="151"/>
      <c r="AW28" s="123"/>
      <c r="AX28" s="134"/>
      <c r="AY28" s="135"/>
    </row>
    <row r="29" spans="1:51" ht="17.25" customHeight="1" x14ac:dyDescent="0.15">
      <c r="A29" s="370"/>
      <c r="B29" s="204"/>
      <c r="C29" s="205" t="s">
        <v>170</v>
      </c>
      <c r="D29" s="205"/>
      <c r="E29" s="205"/>
      <c r="F29" s="209" t="s">
        <v>177</v>
      </c>
      <c r="G29" s="207">
        <v>2</v>
      </c>
      <c r="H29" s="99"/>
      <c r="I29" s="75"/>
      <c r="J29" s="100"/>
      <c r="K29" s="77"/>
      <c r="L29" s="99"/>
      <c r="M29" s="69"/>
      <c r="N29" s="100"/>
      <c r="O29" s="78"/>
      <c r="P29" s="99"/>
      <c r="Q29" s="69"/>
      <c r="R29" s="100"/>
      <c r="S29" s="70"/>
      <c r="T29" s="101"/>
      <c r="U29" s="69"/>
      <c r="V29" s="100"/>
      <c r="W29" s="76"/>
      <c r="X29" s="99"/>
      <c r="Y29" s="75"/>
      <c r="Z29" s="100"/>
      <c r="AA29" s="77"/>
      <c r="AB29" s="99"/>
      <c r="AC29" s="69"/>
      <c r="AD29" s="100"/>
      <c r="AE29" s="70"/>
      <c r="AF29" s="99"/>
      <c r="AG29" s="75"/>
      <c r="AH29" s="100"/>
      <c r="AI29" s="77"/>
      <c r="AJ29" s="99"/>
      <c r="AK29" s="69"/>
      <c r="AL29" s="100"/>
      <c r="AM29" s="70"/>
      <c r="AN29" s="48"/>
      <c r="AO29" s="42"/>
      <c r="AP29" s="43"/>
      <c r="AQ29" s="12"/>
      <c r="AR29" s="333"/>
      <c r="AS29" s="324" t="s">
        <v>328</v>
      </c>
      <c r="AU29" s="447"/>
      <c r="AV29" s="151"/>
      <c r="AW29" s="123"/>
      <c r="AX29" s="134"/>
      <c r="AY29" s="135"/>
    </row>
    <row r="30" spans="1:51" ht="17.25" customHeight="1" x14ac:dyDescent="0.15">
      <c r="A30" s="370"/>
      <c r="B30" s="204" t="s">
        <v>63</v>
      </c>
      <c r="C30" s="205" t="s">
        <v>170</v>
      </c>
      <c r="D30" s="205"/>
      <c r="E30" s="205"/>
      <c r="F30" s="206" t="s">
        <v>178</v>
      </c>
      <c r="G30" s="207">
        <v>2</v>
      </c>
      <c r="H30" s="99"/>
      <c r="I30" s="75"/>
      <c r="J30" s="100"/>
      <c r="K30" s="77"/>
      <c r="L30" s="99"/>
      <c r="M30" s="69"/>
      <c r="N30" s="100"/>
      <c r="O30" s="78"/>
      <c r="P30" s="99"/>
      <c r="Q30" s="69"/>
      <c r="R30" s="100"/>
      <c r="S30" s="70"/>
      <c r="T30" s="101"/>
      <c r="U30" s="69"/>
      <c r="V30" s="100"/>
      <c r="W30" s="76"/>
      <c r="X30" s="99"/>
      <c r="Y30" s="75"/>
      <c r="Z30" s="100"/>
      <c r="AA30" s="77"/>
      <c r="AB30" s="99"/>
      <c r="AC30" s="69"/>
      <c r="AD30" s="100"/>
      <c r="AE30" s="70"/>
      <c r="AF30" s="99"/>
      <c r="AG30" s="75"/>
      <c r="AH30" s="100"/>
      <c r="AI30" s="77"/>
      <c r="AJ30" s="99"/>
      <c r="AK30" s="69"/>
      <c r="AL30" s="100"/>
      <c r="AM30" s="70"/>
      <c r="AN30" s="48"/>
      <c r="AO30" s="42"/>
      <c r="AP30" s="43"/>
      <c r="AR30" s="333"/>
      <c r="AS30" s="336" t="s">
        <v>329</v>
      </c>
      <c r="AU30" s="447"/>
      <c r="AV30" s="151"/>
      <c r="AW30" s="123"/>
      <c r="AX30" s="134"/>
      <c r="AY30" s="135"/>
    </row>
    <row r="31" spans="1:51" ht="17.25" customHeight="1" x14ac:dyDescent="0.15">
      <c r="A31" s="370"/>
      <c r="B31" s="210" t="s">
        <v>3</v>
      </c>
      <c r="C31" s="211" t="s">
        <v>170</v>
      </c>
      <c r="D31" s="212"/>
      <c r="E31" s="211"/>
      <c r="F31" s="213" t="s">
        <v>179</v>
      </c>
      <c r="G31" s="214">
        <v>1</v>
      </c>
      <c r="H31" s="99"/>
      <c r="I31" s="75"/>
      <c r="J31" s="100"/>
      <c r="K31" s="77"/>
      <c r="L31" s="99"/>
      <c r="M31" s="69"/>
      <c r="N31" s="100"/>
      <c r="O31" s="78"/>
      <c r="P31" s="99"/>
      <c r="Q31" s="69"/>
      <c r="R31" s="100"/>
      <c r="S31" s="70"/>
      <c r="T31" s="101"/>
      <c r="U31" s="69"/>
      <c r="V31" s="100"/>
      <c r="W31" s="76"/>
      <c r="X31" s="99"/>
      <c r="Y31" s="75"/>
      <c r="Z31" s="100"/>
      <c r="AA31" s="77"/>
      <c r="AB31" s="99"/>
      <c r="AC31" s="69"/>
      <c r="AD31" s="100"/>
      <c r="AE31" s="70"/>
      <c r="AF31" s="99"/>
      <c r="AG31" s="75"/>
      <c r="AH31" s="100"/>
      <c r="AI31" s="77"/>
      <c r="AJ31" s="99"/>
      <c r="AK31" s="69"/>
      <c r="AL31" s="100"/>
      <c r="AM31" s="70"/>
      <c r="AN31" s="48"/>
      <c r="AO31" s="42"/>
      <c r="AP31" s="43"/>
      <c r="AR31" s="333"/>
      <c r="AS31" s="324" t="s">
        <v>330</v>
      </c>
      <c r="AU31" s="447"/>
      <c r="AV31" s="151"/>
      <c r="AW31" s="123"/>
      <c r="AX31" s="134"/>
      <c r="AY31" s="135"/>
    </row>
    <row r="32" spans="1:51" ht="17.25" customHeight="1" x14ac:dyDescent="0.15">
      <c r="A32" s="370"/>
      <c r="B32" s="210"/>
      <c r="C32" s="211" t="s">
        <v>170</v>
      </c>
      <c r="D32" s="212"/>
      <c r="E32" s="211"/>
      <c r="F32" s="213" t="s">
        <v>180</v>
      </c>
      <c r="G32" s="214">
        <v>1</v>
      </c>
      <c r="H32" s="99"/>
      <c r="I32" s="75"/>
      <c r="J32" s="100"/>
      <c r="K32" s="77"/>
      <c r="L32" s="99"/>
      <c r="M32" s="69"/>
      <c r="N32" s="100"/>
      <c r="O32" s="78"/>
      <c r="P32" s="99"/>
      <c r="Q32" s="69"/>
      <c r="R32" s="100"/>
      <c r="S32" s="70"/>
      <c r="T32" s="101"/>
      <c r="U32" s="69"/>
      <c r="V32" s="100"/>
      <c r="W32" s="76"/>
      <c r="X32" s="99"/>
      <c r="Y32" s="75"/>
      <c r="Z32" s="100"/>
      <c r="AA32" s="77"/>
      <c r="AB32" s="99"/>
      <c r="AC32" s="69"/>
      <c r="AD32" s="100"/>
      <c r="AE32" s="70"/>
      <c r="AF32" s="99"/>
      <c r="AG32" s="75"/>
      <c r="AH32" s="100"/>
      <c r="AI32" s="77"/>
      <c r="AJ32" s="99"/>
      <c r="AK32" s="69"/>
      <c r="AL32" s="100"/>
      <c r="AM32" s="70"/>
      <c r="AN32" s="48"/>
      <c r="AO32" s="42"/>
      <c r="AP32" s="43"/>
      <c r="AR32" s="325"/>
      <c r="AS32" s="334" t="s">
        <v>331</v>
      </c>
      <c r="AU32" s="447"/>
      <c r="AV32" s="151"/>
      <c r="AW32" s="123"/>
      <c r="AX32" s="134"/>
      <c r="AY32" s="135"/>
    </row>
    <row r="33" spans="1:51" ht="17.25" customHeight="1" x14ac:dyDescent="0.15">
      <c r="A33" s="370"/>
      <c r="B33" s="204"/>
      <c r="C33" s="205" t="s">
        <v>3</v>
      </c>
      <c r="D33" s="205" t="s">
        <v>170</v>
      </c>
      <c r="E33" s="205"/>
      <c r="F33" s="206" t="s">
        <v>66</v>
      </c>
      <c r="G33" s="207">
        <v>2</v>
      </c>
      <c r="H33" s="99"/>
      <c r="I33" s="75"/>
      <c r="J33" s="100"/>
      <c r="K33" s="77"/>
      <c r="L33" s="99"/>
      <c r="M33" s="69"/>
      <c r="N33" s="100"/>
      <c r="O33" s="78"/>
      <c r="P33" s="99"/>
      <c r="Q33" s="69"/>
      <c r="R33" s="100"/>
      <c r="S33" s="70"/>
      <c r="T33" s="101"/>
      <c r="U33" s="69"/>
      <c r="V33" s="100"/>
      <c r="W33" s="76"/>
      <c r="X33" s="99"/>
      <c r="Y33" s="75"/>
      <c r="Z33" s="100"/>
      <c r="AA33" s="77"/>
      <c r="AB33" s="99"/>
      <c r="AC33" s="69"/>
      <c r="AD33" s="100"/>
      <c r="AE33" s="70"/>
      <c r="AF33" s="99"/>
      <c r="AG33" s="75"/>
      <c r="AH33" s="100"/>
      <c r="AI33" s="77"/>
      <c r="AJ33" s="99"/>
      <c r="AK33" s="69"/>
      <c r="AL33" s="100"/>
      <c r="AM33" s="70"/>
      <c r="AN33" s="48"/>
      <c r="AO33" s="42"/>
      <c r="AP33" s="43"/>
      <c r="AR33" s="331"/>
      <c r="AS33" s="324" t="s">
        <v>332</v>
      </c>
      <c r="AU33" s="447"/>
      <c r="AV33" s="151"/>
      <c r="AW33" s="123"/>
      <c r="AX33" s="134"/>
      <c r="AY33" s="135"/>
    </row>
    <row r="34" spans="1:51" ht="17.25" customHeight="1" x14ac:dyDescent="0.15">
      <c r="A34" s="370"/>
      <c r="B34" s="204" t="s">
        <v>3</v>
      </c>
      <c r="C34" s="205" t="s">
        <v>3</v>
      </c>
      <c r="D34" s="205" t="s">
        <v>170</v>
      </c>
      <c r="E34" s="205"/>
      <c r="F34" s="206" t="s">
        <v>67</v>
      </c>
      <c r="G34" s="207">
        <v>1</v>
      </c>
      <c r="H34" s="99"/>
      <c r="I34" s="75"/>
      <c r="J34" s="100"/>
      <c r="K34" s="77"/>
      <c r="L34" s="99"/>
      <c r="M34" s="69"/>
      <c r="N34" s="100"/>
      <c r="O34" s="78"/>
      <c r="P34" s="99"/>
      <c r="Q34" s="69"/>
      <c r="R34" s="100"/>
      <c r="S34" s="70"/>
      <c r="T34" s="101"/>
      <c r="U34" s="69"/>
      <c r="V34" s="100"/>
      <c r="W34" s="76"/>
      <c r="X34" s="99"/>
      <c r="Y34" s="75"/>
      <c r="Z34" s="100"/>
      <c r="AA34" s="77"/>
      <c r="AB34" s="99"/>
      <c r="AC34" s="69"/>
      <c r="AD34" s="100"/>
      <c r="AE34" s="70"/>
      <c r="AF34" s="99"/>
      <c r="AG34" s="75"/>
      <c r="AH34" s="100"/>
      <c r="AI34" s="77"/>
      <c r="AJ34" s="99"/>
      <c r="AK34" s="69"/>
      <c r="AL34" s="100"/>
      <c r="AM34" s="70"/>
      <c r="AN34" s="48"/>
      <c r="AO34" s="42"/>
      <c r="AP34" s="43"/>
      <c r="AR34" s="331"/>
      <c r="AU34" s="447"/>
      <c r="AV34" s="151"/>
      <c r="AW34" s="123"/>
      <c r="AX34" s="134"/>
      <c r="AY34" s="135"/>
    </row>
    <row r="35" spans="1:51" ht="17.25" customHeight="1" x14ac:dyDescent="0.15">
      <c r="A35" s="370"/>
      <c r="B35" s="204" t="s">
        <v>3</v>
      </c>
      <c r="C35" s="205" t="s">
        <v>3</v>
      </c>
      <c r="D35" s="205" t="s">
        <v>170</v>
      </c>
      <c r="E35" s="205"/>
      <c r="F35" s="215" t="s">
        <v>181</v>
      </c>
      <c r="G35" s="207">
        <v>1</v>
      </c>
      <c r="H35" s="99"/>
      <c r="I35" s="75"/>
      <c r="J35" s="100"/>
      <c r="K35" s="77"/>
      <c r="L35" s="99"/>
      <c r="M35" s="69"/>
      <c r="N35" s="100"/>
      <c r="O35" s="78"/>
      <c r="P35" s="99"/>
      <c r="Q35" s="69"/>
      <c r="R35" s="100"/>
      <c r="S35" s="70"/>
      <c r="T35" s="101"/>
      <c r="U35" s="69"/>
      <c r="V35" s="100"/>
      <c r="W35" s="76"/>
      <c r="X35" s="99"/>
      <c r="Y35" s="75"/>
      <c r="Z35" s="100"/>
      <c r="AA35" s="77"/>
      <c r="AB35" s="99"/>
      <c r="AC35" s="69"/>
      <c r="AD35" s="100"/>
      <c r="AE35" s="70"/>
      <c r="AF35" s="99"/>
      <c r="AG35" s="75"/>
      <c r="AH35" s="100"/>
      <c r="AI35" s="77"/>
      <c r="AJ35" s="99"/>
      <c r="AK35" s="69"/>
      <c r="AL35" s="100"/>
      <c r="AM35" s="70"/>
      <c r="AN35" s="48"/>
      <c r="AO35" s="42"/>
      <c r="AP35" s="43"/>
      <c r="AR35" s="331"/>
      <c r="AS35" s="340" t="s">
        <v>259</v>
      </c>
      <c r="AU35" s="447"/>
      <c r="AV35" s="151"/>
      <c r="AW35" s="123"/>
      <c r="AX35" s="134"/>
      <c r="AY35" s="135"/>
    </row>
    <row r="36" spans="1:51" ht="17.25" customHeight="1" x14ac:dyDescent="0.15">
      <c r="A36" s="370"/>
      <c r="B36" s="204" t="s">
        <v>65</v>
      </c>
      <c r="C36" s="211" t="s">
        <v>170</v>
      </c>
      <c r="D36" s="211"/>
      <c r="E36" s="211"/>
      <c r="F36" s="213" t="s">
        <v>182</v>
      </c>
      <c r="G36" s="214">
        <v>2</v>
      </c>
      <c r="H36" s="99"/>
      <c r="I36" s="75"/>
      <c r="J36" s="100"/>
      <c r="K36" s="77"/>
      <c r="L36" s="99"/>
      <c r="M36" s="69"/>
      <c r="N36" s="100"/>
      <c r="O36" s="78"/>
      <c r="P36" s="99"/>
      <c r="Q36" s="69"/>
      <c r="R36" s="100"/>
      <c r="S36" s="70"/>
      <c r="T36" s="101"/>
      <c r="U36" s="69"/>
      <c r="V36" s="100"/>
      <c r="W36" s="76"/>
      <c r="X36" s="99"/>
      <c r="Y36" s="75"/>
      <c r="Z36" s="100"/>
      <c r="AA36" s="77"/>
      <c r="AB36" s="99"/>
      <c r="AC36" s="69"/>
      <c r="AD36" s="100"/>
      <c r="AE36" s="70"/>
      <c r="AF36" s="99"/>
      <c r="AG36" s="75"/>
      <c r="AH36" s="100"/>
      <c r="AI36" s="77"/>
      <c r="AJ36" s="99"/>
      <c r="AK36" s="69"/>
      <c r="AL36" s="100"/>
      <c r="AM36" s="70"/>
      <c r="AN36" s="48"/>
      <c r="AO36" s="42"/>
      <c r="AP36" s="43"/>
      <c r="AR36" s="331"/>
      <c r="AS36" s="340" t="s">
        <v>363</v>
      </c>
      <c r="AU36" s="447"/>
      <c r="AV36" s="151"/>
      <c r="AW36" s="123"/>
      <c r="AX36" s="134"/>
      <c r="AY36" s="135"/>
    </row>
    <row r="37" spans="1:51" ht="17.25" customHeight="1" x14ac:dyDescent="0.15">
      <c r="A37" s="370"/>
      <c r="B37" s="204" t="s">
        <v>3</v>
      </c>
      <c r="C37" s="205" t="s">
        <v>170</v>
      </c>
      <c r="D37" s="205"/>
      <c r="E37" s="205"/>
      <c r="F37" s="206" t="s">
        <v>183</v>
      </c>
      <c r="G37" s="207">
        <v>2</v>
      </c>
      <c r="H37" s="99"/>
      <c r="I37" s="75"/>
      <c r="J37" s="100"/>
      <c r="K37" s="77"/>
      <c r="L37" s="99"/>
      <c r="M37" s="69"/>
      <c r="N37" s="100"/>
      <c r="O37" s="78"/>
      <c r="P37" s="99"/>
      <c r="Q37" s="69"/>
      <c r="R37" s="100"/>
      <c r="S37" s="70"/>
      <c r="T37" s="101"/>
      <c r="U37" s="69"/>
      <c r="V37" s="100"/>
      <c r="W37" s="76"/>
      <c r="X37" s="99"/>
      <c r="Y37" s="75"/>
      <c r="Z37" s="100"/>
      <c r="AA37" s="77"/>
      <c r="AB37" s="99"/>
      <c r="AC37" s="69"/>
      <c r="AD37" s="100"/>
      <c r="AE37" s="70"/>
      <c r="AF37" s="99"/>
      <c r="AG37" s="75"/>
      <c r="AH37" s="100"/>
      <c r="AI37" s="77"/>
      <c r="AJ37" s="99"/>
      <c r="AK37" s="69"/>
      <c r="AL37" s="100"/>
      <c r="AM37" s="70"/>
      <c r="AN37" s="48"/>
      <c r="AO37" s="42"/>
      <c r="AP37" s="43"/>
      <c r="AR37" s="331"/>
      <c r="AS37" s="340" t="s">
        <v>285</v>
      </c>
      <c r="AU37" s="447"/>
      <c r="AV37" s="151"/>
      <c r="AW37" s="123"/>
      <c r="AX37" s="134"/>
      <c r="AY37" s="135"/>
    </row>
    <row r="38" spans="1:51" ht="17.25" customHeight="1" x14ac:dyDescent="0.15">
      <c r="A38" s="370"/>
      <c r="B38" s="204" t="s">
        <v>3</v>
      </c>
      <c r="C38" s="205" t="s">
        <v>170</v>
      </c>
      <c r="D38" s="205"/>
      <c r="E38" s="205"/>
      <c r="F38" s="206" t="s">
        <v>184</v>
      </c>
      <c r="G38" s="207">
        <v>2</v>
      </c>
      <c r="H38" s="99"/>
      <c r="I38" s="75"/>
      <c r="J38" s="100"/>
      <c r="K38" s="77"/>
      <c r="L38" s="99"/>
      <c r="M38" s="69"/>
      <c r="N38" s="100"/>
      <c r="O38" s="78"/>
      <c r="P38" s="99"/>
      <c r="Q38" s="69"/>
      <c r="R38" s="100"/>
      <c r="S38" s="70"/>
      <c r="T38" s="101"/>
      <c r="U38" s="69"/>
      <c r="V38" s="100"/>
      <c r="W38" s="76"/>
      <c r="X38" s="99"/>
      <c r="Y38" s="75"/>
      <c r="Z38" s="100"/>
      <c r="AA38" s="77"/>
      <c r="AB38" s="99"/>
      <c r="AC38" s="69"/>
      <c r="AD38" s="100"/>
      <c r="AE38" s="70"/>
      <c r="AF38" s="99"/>
      <c r="AG38" s="75"/>
      <c r="AH38" s="100"/>
      <c r="AI38" s="77"/>
      <c r="AJ38" s="99"/>
      <c r="AK38" s="69"/>
      <c r="AL38" s="100"/>
      <c r="AM38" s="70"/>
      <c r="AN38" s="48"/>
      <c r="AO38" s="42"/>
      <c r="AP38" s="43"/>
      <c r="AR38" s="331"/>
      <c r="AS38" s="340" t="s">
        <v>364</v>
      </c>
      <c r="AU38" s="447"/>
      <c r="AV38" s="151"/>
      <c r="AW38" s="123"/>
      <c r="AX38" s="134"/>
      <c r="AY38" s="135"/>
    </row>
    <row r="39" spans="1:51" ht="17.25" customHeight="1" thickBot="1" x14ac:dyDescent="0.2">
      <c r="A39" s="371"/>
      <c r="B39" s="204" t="s">
        <v>3</v>
      </c>
      <c r="C39" s="216" t="s">
        <v>3</v>
      </c>
      <c r="D39" s="216"/>
      <c r="E39" s="216" t="s">
        <v>170</v>
      </c>
      <c r="F39" s="206" t="s">
        <v>68</v>
      </c>
      <c r="G39" s="207">
        <v>6</v>
      </c>
      <c r="H39" s="99"/>
      <c r="I39" s="75"/>
      <c r="J39" s="100"/>
      <c r="K39" s="77"/>
      <c r="L39" s="99"/>
      <c r="M39" s="69"/>
      <c r="N39" s="100"/>
      <c r="O39" s="78"/>
      <c r="P39" s="99"/>
      <c r="Q39" s="69"/>
      <c r="R39" s="100"/>
      <c r="S39" s="70"/>
      <c r="T39" s="101"/>
      <c r="U39" s="69"/>
      <c r="V39" s="100"/>
      <c r="W39" s="76"/>
      <c r="X39" s="99"/>
      <c r="Y39" s="75"/>
      <c r="Z39" s="100"/>
      <c r="AA39" s="77"/>
      <c r="AB39" s="99"/>
      <c r="AC39" s="69"/>
      <c r="AD39" s="100"/>
      <c r="AE39" s="70"/>
      <c r="AF39" s="99"/>
      <c r="AG39" s="75"/>
      <c r="AH39" s="100"/>
      <c r="AI39" s="77"/>
      <c r="AJ39" s="99"/>
      <c r="AK39" s="69"/>
      <c r="AL39" s="100"/>
      <c r="AM39" s="70"/>
      <c r="AN39" s="48"/>
      <c r="AO39" s="42"/>
      <c r="AP39" s="43"/>
      <c r="AR39" s="331"/>
      <c r="AS39" s="342" t="s">
        <v>286</v>
      </c>
      <c r="AU39" s="447"/>
      <c r="AV39" s="151"/>
      <c r="AW39" s="123"/>
      <c r="AX39" s="134"/>
      <c r="AY39" s="135"/>
    </row>
    <row r="40" spans="1:51" ht="17.25" customHeight="1" thickBot="1" x14ac:dyDescent="0.2">
      <c r="A40" s="381" t="s">
        <v>12</v>
      </c>
      <c r="B40" s="382"/>
      <c r="C40" s="382"/>
      <c r="D40" s="382"/>
      <c r="E40" s="382"/>
      <c r="F40" s="382"/>
      <c r="G40" s="382"/>
      <c r="H40" s="71"/>
      <c r="I40" s="301">
        <f>SUM(I15:I39)</f>
        <v>0</v>
      </c>
      <c r="J40" s="72"/>
      <c r="K40" s="301">
        <f>SUM(K15:K39)</f>
        <v>0</v>
      </c>
      <c r="L40" s="71"/>
      <c r="M40" s="301">
        <f>SUM(M15:M39)</f>
        <v>0</v>
      </c>
      <c r="N40" s="72"/>
      <c r="O40" s="301">
        <f>SUM(O15:O39)</f>
        <v>0</v>
      </c>
      <c r="P40" s="71"/>
      <c r="Q40" s="301">
        <f>SUM(Q15:Q39)</f>
        <v>0</v>
      </c>
      <c r="R40" s="72"/>
      <c r="S40" s="301">
        <f>SUM(S15:S39)</f>
        <v>0</v>
      </c>
      <c r="T40" s="71"/>
      <c r="U40" s="301">
        <f>SUM(U15:U39)</f>
        <v>0</v>
      </c>
      <c r="V40" s="72"/>
      <c r="W40" s="301">
        <f>SUM(W15:W39)</f>
        <v>0</v>
      </c>
      <c r="X40" s="71"/>
      <c r="Y40" s="301">
        <f>SUM(Y15:Y39)</f>
        <v>0</v>
      </c>
      <c r="Z40" s="72"/>
      <c r="AA40" s="301">
        <f>SUM(AA15:AA39)</f>
        <v>0</v>
      </c>
      <c r="AB40" s="71"/>
      <c r="AC40" s="301">
        <f>SUM(AC15:AC39)</f>
        <v>0</v>
      </c>
      <c r="AD40" s="72"/>
      <c r="AE40" s="301">
        <f>SUM(AE15:AE39)</f>
        <v>0</v>
      </c>
      <c r="AF40" s="71"/>
      <c r="AG40" s="301">
        <f>SUM(AG15:AG39)</f>
        <v>0</v>
      </c>
      <c r="AH40" s="72"/>
      <c r="AI40" s="301">
        <f>SUM(AI15:AI39)</f>
        <v>0</v>
      </c>
      <c r="AJ40" s="71"/>
      <c r="AK40" s="301">
        <f>SUM(AK15:AK39)</f>
        <v>0</v>
      </c>
      <c r="AL40" s="72"/>
      <c r="AM40" s="301">
        <f>SUM(AM15:AM39)</f>
        <v>0</v>
      </c>
      <c r="AN40" s="108">
        <f>SUM(H40,J40,L40,N40,P40,R40,T40,V40,X40,Z40,AB40,AD40,AF40,AH40,AJ40,AL40)</f>
        <v>0</v>
      </c>
      <c r="AO40" s="15">
        <v>55</v>
      </c>
      <c r="AP40" s="282">
        <f>SUM(I40,K40,M40,O40,Q40,S40,U40,W40,Y40,AA40,AC40,AE40,AG40,AI40,AK40,AM40)</f>
        <v>0</v>
      </c>
      <c r="AR40" s="324"/>
      <c r="AS40" s="342" t="s">
        <v>287</v>
      </c>
      <c r="AU40" s="9"/>
      <c r="AW40" s="16"/>
    </row>
    <row r="41" spans="1:51" s="12" customFormat="1" ht="17.25" customHeight="1" thickBot="1" x14ac:dyDescent="0.2">
      <c r="A41" s="11"/>
      <c r="B41" s="11"/>
      <c r="C41" s="5"/>
      <c r="D41" s="5"/>
      <c r="E41" s="5"/>
      <c r="F41" s="1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9"/>
      <c r="AR41" s="325"/>
      <c r="AS41" s="342" t="s">
        <v>288</v>
      </c>
      <c r="AU41" s="121"/>
      <c r="AV41" s="119"/>
      <c r="AW41" s="16"/>
      <c r="AX41" s="138"/>
      <c r="AY41" s="138"/>
    </row>
    <row r="42" spans="1:51" ht="17.25" customHeight="1" x14ac:dyDescent="0.15">
      <c r="A42" s="436" t="s">
        <v>194</v>
      </c>
      <c r="B42" s="114" t="s">
        <v>69</v>
      </c>
      <c r="C42" s="237" t="s">
        <v>170</v>
      </c>
      <c r="D42" s="237"/>
      <c r="E42" s="237" t="s">
        <v>3</v>
      </c>
      <c r="F42" s="218" t="s">
        <v>70</v>
      </c>
      <c r="G42" s="238">
        <v>2</v>
      </c>
      <c r="H42" s="81"/>
      <c r="I42" s="63"/>
      <c r="J42" s="82"/>
      <c r="K42" s="64"/>
      <c r="L42" s="83"/>
      <c r="M42" s="63"/>
      <c r="N42" s="82"/>
      <c r="O42" s="63"/>
      <c r="P42" s="81"/>
      <c r="Q42" s="63"/>
      <c r="R42" s="82"/>
      <c r="S42" s="65"/>
      <c r="T42" s="81"/>
      <c r="U42" s="63"/>
      <c r="V42" s="82"/>
      <c r="W42" s="64"/>
      <c r="X42" s="81"/>
      <c r="Y42" s="63"/>
      <c r="Z42" s="82"/>
      <c r="AA42" s="64"/>
      <c r="AB42" s="83"/>
      <c r="AC42" s="63"/>
      <c r="AD42" s="82"/>
      <c r="AE42" s="63"/>
      <c r="AF42" s="81"/>
      <c r="AG42" s="63"/>
      <c r="AH42" s="82"/>
      <c r="AI42" s="65"/>
      <c r="AJ42" s="81"/>
      <c r="AK42" s="63"/>
      <c r="AL42" s="82"/>
      <c r="AM42" s="64"/>
      <c r="AN42" s="47"/>
      <c r="AO42" s="39"/>
      <c r="AP42" s="40"/>
      <c r="AR42" s="308"/>
      <c r="AS42" s="306"/>
      <c r="AU42" s="446" t="s">
        <v>109</v>
      </c>
      <c r="AV42" s="150">
        <v>250042099101</v>
      </c>
      <c r="AW42" s="124" t="str">
        <f t="shared" ref="AW42:AW75" si="2">F42</f>
        <v xml:space="preserve">原子力・放射線と環境 </v>
      </c>
      <c r="AX42" s="139"/>
      <c r="AY42" s="140"/>
    </row>
    <row r="43" spans="1:51" ht="17.25" customHeight="1" x14ac:dyDescent="0.15">
      <c r="A43" s="437"/>
      <c r="B43" s="115" t="s">
        <v>71</v>
      </c>
      <c r="C43" s="205" t="s">
        <v>170</v>
      </c>
      <c r="D43" s="205"/>
      <c r="E43" s="205" t="s">
        <v>3</v>
      </c>
      <c r="F43" s="206" t="s">
        <v>72</v>
      </c>
      <c r="G43" s="239">
        <v>2</v>
      </c>
      <c r="H43" s="84"/>
      <c r="I43" s="66"/>
      <c r="J43" s="85"/>
      <c r="K43" s="67"/>
      <c r="L43" s="86"/>
      <c r="M43" s="66"/>
      <c r="N43" s="85"/>
      <c r="O43" s="66"/>
      <c r="P43" s="84"/>
      <c r="Q43" s="66"/>
      <c r="R43" s="85"/>
      <c r="S43" s="68"/>
      <c r="T43" s="84"/>
      <c r="U43" s="66"/>
      <c r="V43" s="85"/>
      <c r="W43" s="67"/>
      <c r="X43" s="99"/>
      <c r="Y43" s="69"/>
      <c r="Z43" s="100"/>
      <c r="AA43" s="70"/>
      <c r="AB43" s="101"/>
      <c r="AC43" s="69"/>
      <c r="AD43" s="100"/>
      <c r="AE43" s="69"/>
      <c r="AF43" s="99"/>
      <c r="AG43" s="69"/>
      <c r="AH43" s="100"/>
      <c r="AI43" s="78"/>
      <c r="AJ43" s="99"/>
      <c r="AK43" s="69"/>
      <c r="AL43" s="100"/>
      <c r="AM43" s="70"/>
      <c r="AN43" s="48"/>
      <c r="AO43" s="53"/>
      <c r="AP43" s="54"/>
      <c r="AR43" s="307"/>
      <c r="AS43" s="341" t="s">
        <v>260</v>
      </c>
      <c r="AU43" s="447"/>
      <c r="AV43" s="151">
        <v>250299200001</v>
      </c>
      <c r="AW43" s="123" t="str">
        <f t="shared" si="2"/>
        <v xml:space="preserve">生　産　工　学　論 </v>
      </c>
      <c r="AX43" s="134"/>
      <c r="AY43" s="135"/>
    </row>
    <row r="44" spans="1:51" ht="17.25" customHeight="1" x14ac:dyDescent="0.15">
      <c r="A44" s="437"/>
      <c r="B44" s="115" t="s">
        <v>73</v>
      </c>
      <c r="C44" s="205" t="s">
        <v>170</v>
      </c>
      <c r="D44" s="205"/>
      <c r="E44" s="205" t="s">
        <v>3</v>
      </c>
      <c r="F44" s="206" t="s">
        <v>74</v>
      </c>
      <c r="G44" s="239">
        <v>2</v>
      </c>
      <c r="H44" s="84"/>
      <c r="I44" s="66"/>
      <c r="J44" s="85"/>
      <c r="K44" s="67"/>
      <c r="L44" s="86"/>
      <c r="M44" s="66"/>
      <c r="N44" s="85"/>
      <c r="O44" s="66"/>
      <c r="P44" s="84"/>
      <c r="Q44" s="66"/>
      <c r="R44" s="103"/>
      <c r="S44" s="68"/>
      <c r="T44" s="84"/>
      <c r="U44" s="66"/>
      <c r="V44" s="85"/>
      <c r="W44" s="67"/>
      <c r="X44" s="99"/>
      <c r="Y44" s="69"/>
      <c r="Z44" s="100"/>
      <c r="AA44" s="70"/>
      <c r="AB44" s="101"/>
      <c r="AC44" s="69"/>
      <c r="AD44" s="100"/>
      <c r="AE44" s="69"/>
      <c r="AF44" s="99"/>
      <c r="AG44" s="69"/>
      <c r="AH44" s="103"/>
      <c r="AI44" s="78"/>
      <c r="AJ44" s="99"/>
      <c r="AK44" s="69"/>
      <c r="AL44" s="100"/>
      <c r="AM44" s="70"/>
      <c r="AN44" s="48"/>
      <c r="AO44" s="53"/>
      <c r="AP44" s="54"/>
      <c r="AR44" s="324"/>
      <c r="AS44" s="310" t="s">
        <v>289</v>
      </c>
      <c r="AU44" s="447"/>
      <c r="AV44" s="122">
        <v>250228100006</v>
      </c>
      <c r="AW44" s="123" t="str">
        <f t="shared" si="2"/>
        <v xml:space="preserve">科　学　技　術　論 </v>
      </c>
      <c r="AX44" s="134"/>
      <c r="AY44" s="135"/>
    </row>
    <row r="45" spans="1:51" ht="17.25" customHeight="1" x14ac:dyDescent="0.15">
      <c r="A45" s="437"/>
      <c r="B45" s="115" t="s">
        <v>75</v>
      </c>
      <c r="C45" s="205" t="s">
        <v>170</v>
      </c>
      <c r="D45" s="205"/>
      <c r="E45" s="205" t="s">
        <v>3</v>
      </c>
      <c r="F45" s="206" t="s">
        <v>76</v>
      </c>
      <c r="G45" s="239">
        <v>2</v>
      </c>
      <c r="H45" s="84"/>
      <c r="I45" s="66"/>
      <c r="J45" s="85"/>
      <c r="K45" s="67"/>
      <c r="L45" s="86"/>
      <c r="M45" s="66"/>
      <c r="N45" s="85"/>
      <c r="O45" s="66"/>
      <c r="P45" s="104"/>
      <c r="Q45" s="66"/>
      <c r="R45" s="85"/>
      <c r="S45" s="68"/>
      <c r="T45" s="84"/>
      <c r="U45" s="66"/>
      <c r="V45" s="85"/>
      <c r="W45" s="67"/>
      <c r="X45" s="99"/>
      <c r="Y45" s="69"/>
      <c r="Z45" s="100"/>
      <c r="AA45" s="70"/>
      <c r="AB45" s="101"/>
      <c r="AC45" s="69"/>
      <c r="AD45" s="100"/>
      <c r="AE45" s="69"/>
      <c r="AF45" s="104"/>
      <c r="AG45" s="69"/>
      <c r="AH45" s="100"/>
      <c r="AI45" s="78"/>
      <c r="AJ45" s="99"/>
      <c r="AK45" s="69"/>
      <c r="AL45" s="100"/>
      <c r="AM45" s="70"/>
      <c r="AN45" s="48"/>
      <c r="AO45" s="53"/>
      <c r="AP45" s="54"/>
      <c r="AR45" s="324"/>
      <c r="AS45" s="309" t="s">
        <v>290</v>
      </c>
      <c r="AU45" s="447"/>
      <c r="AV45" s="151">
        <v>250228100005</v>
      </c>
      <c r="AW45" s="123" t="str">
        <f t="shared" si="2"/>
        <v xml:space="preserve">材　料　科　学　論 </v>
      </c>
      <c r="AX45" s="134"/>
      <c r="AY45" s="135"/>
    </row>
    <row r="46" spans="1:51" ht="17.25" customHeight="1" x14ac:dyDescent="0.15">
      <c r="A46" s="437"/>
      <c r="B46" s="115" t="s">
        <v>77</v>
      </c>
      <c r="C46" s="205" t="s">
        <v>170</v>
      </c>
      <c r="D46" s="205"/>
      <c r="E46" s="205" t="s">
        <v>3</v>
      </c>
      <c r="F46" s="206" t="s">
        <v>185</v>
      </c>
      <c r="G46" s="239">
        <v>2</v>
      </c>
      <c r="H46" s="84"/>
      <c r="I46" s="66"/>
      <c r="J46" s="85"/>
      <c r="K46" s="67"/>
      <c r="L46" s="86"/>
      <c r="M46" s="66"/>
      <c r="N46" s="85"/>
      <c r="O46" s="66"/>
      <c r="P46" s="84"/>
      <c r="Q46" s="66"/>
      <c r="R46" s="85"/>
      <c r="S46" s="68"/>
      <c r="T46" s="84"/>
      <c r="U46" s="66"/>
      <c r="V46" s="85"/>
      <c r="W46" s="67"/>
      <c r="X46" s="99"/>
      <c r="Y46" s="69"/>
      <c r="Z46" s="100"/>
      <c r="AA46" s="70"/>
      <c r="AB46" s="101"/>
      <c r="AC46" s="69"/>
      <c r="AD46" s="100"/>
      <c r="AE46" s="69"/>
      <c r="AF46" s="99"/>
      <c r="AG46" s="69"/>
      <c r="AH46" s="100"/>
      <c r="AI46" s="78"/>
      <c r="AJ46" s="99"/>
      <c r="AK46" s="69"/>
      <c r="AL46" s="100"/>
      <c r="AM46" s="70"/>
      <c r="AN46" s="48"/>
      <c r="AO46" s="53"/>
      <c r="AP46" s="54"/>
      <c r="AR46" s="324"/>
      <c r="AS46" s="341" t="s">
        <v>291</v>
      </c>
      <c r="AU46" s="447"/>
      <c r="AV46" s="151">
        <v>250228100003</v>
      </c>
      <c r="AW46" s="123" t="str">
        <f t="shared" si="2"/>
        <v>エネルギー工学論</v>
      </c>
      <c r="AX46" s="134"/>
      <c r="AY46" s="135"/>
    </row>
    <row r="47" spans="1:51" ht="17.25" customHeight="1" thickBot="1" x14ac:dyDescent="0.2">
      <c r="A47" s="437"/>
      <c r="B47" s="240" t="s">
        <v>78</v>
      </c>
      <c r="C47" s="216" t="s">
        <v>170</v>
      </c>
      <c r="D47" s="216"/>
      <c r="E47" s="216" t="s">
        <v>3</v>
      </c>
      <c r="F47" s="220" t="s">
        <v>186</v>
      </c>
      <c r="G47" s="241">
        <v>2</v>
      </c>
      <c r="H47" s="92"/>
      <c r="I47" s="93"/>
      <c r="J47" s="94"/>
      <c r="K47" s="95"/>
      <c r="L47" s="96"/>
      <c r="M47" s="93"/>
      <c r="N47" s="94"/>
      <c r="O47" s="93"/>
      <c r="P47" s="105"/>
      <c r="Q47" s="106"/>
      <c r="R47" s="102"/>
      <c r="S47" s="79"/>
      <c r="T47" s="92"/>
      <c r="U47" s="93"/>
      <c r="V47" s="94"/>
      <c r="W47" s="95"/>
      <c r="X47" s="92"/>
      <c r="Y47" s="93"/>
      <c r="Z47" s="94"/>
      <c r="AA47" s="95"/>
      <c r="AB47" s="96"/>
      <c r="AC47" s="93"/>
      <c r="AD47" s="94"/>
      <c r="AE47" s="93"/>
      <c r="AF47" s="105"/>
      <c r="AG47" s="106"/>
      <c r="AH47" s="102"/>
      <c r="AI47" s="79"/>
      <c r="AJ47" s="92"/>
      <c r="AK47" s="93"/>
      <c r="AL47" s="94"/>
      <c r="AM47" s="95"/>
      <c r="AN47" s="41"/>
      <c r="AO47" s="53"/>
      <c r="AP47" s="54"/>
      <c r="AR47" s="324"/>
      <c r="AS47" s="341" t="s">
        <v>292</v>
      </c>
      <c r="AU47" s="450"/>
      <c r="AV47" s="153">
        <v>250228100004</v>
      </c>
      <c r="AW47" s="126" t="str">
        <f t="shared" si="2"/>
        <v>環境工学論</v>
      </c>
      <c r="AX47" s="141"/>
      <c r="AY47" s="142"/>
    </row>
    <row r="48" spans="1:51" ht="17.25" customHeight="1" x14ac:dyDescent="0.15">
      <c r="A48" s="437"/>
      <c r="B48" s="114" t="s">
        <v>69</v>
      </c>
      <c r="C48" s="217"/>
      <c r="D48" s="217" t="s">
        <v>10</v>
      </c>
      <c r="E48" s="217"/>
      <c r="F48" s="222" t="s">
        <v>319</v>
      </c>
      <c r="G48" s="219">
        <v>2</v>
      </c>
      <c r="H48" s="81"/>
      <c r="I48" s="63"/>
      <c r="J48" s="82"/>
      <c r="K48" s="65"/>
      <c r="L48" s="81"/>
      <c r="M48" s="63"/>
      <c r="N48" s="82"/>
      <c r="O48" s="64"/>
      <c r="P48" s="81"/>
      <c r="Q48" s="63"/>
      <c r="R48" s="82"/>
      <c r="S48" s="65"/>
      <c r="T48" s="81"/>
      <c r="U48" s="63"/>
      <c r="V48" s="82"/>
      <c r="W48" s="64"/>
      <c r="X48" s="81"/>
      <c r="Y48" s="63"/>
      <c r="Z48" s="82"/>
      <c r="AA48" s="65"/>
      <c r="AB48" s="81"/>
      <c r="AC48" s="63"/>
      <c r="AD48" s="82"/>
      <c r="AE48" s="64"/>
      <c r="AF48" s="81"/>
      <c r="AG48" s="63"/>
      <c r="AH48" s="82"/>
      <c r="AI48" s="65"/>
      <c r="AJ48" s="81"/>
      <c r="AK48" s="63"/>
      <c r="AL48" s="82"/>
      <c r="AM48" s="64"/>
      <c r="AN48" s="48"/>
      <c r="AO48" s="42"/>
      <c r="AP48" s="43"/>
      <c r="AR48" s="324"/>
      <c r="AS48" s="341" t="s">
        <v>293</v>
      </c>
      <c r="AU48" s="446" t="s">
        <v>110</v>
      </c>
      <c r="AV48" s="150">
        <v>259752213102</v>
      </c>
      <c r="AW48" s="124" t="str">
        <f t="shared" si="2"/>
        <v>量子物性工学</v>
      </c>
      <c r="AX48" s="139"/>
      <c r="AY48" s="140"/>
    </row>
    <row r="49" spans="1:51" ht="17.25" customHeight="1" x14ac:dyDescent="0.15">
      <c r="A49" s="437"/>
      <c r="B49" s="115" t="s">
        <v>71</v>
      </c>
      <c r="C49" s="205"/>
      <c r="D49" s="205" t="s">
        <v>10</v>
      </c>
      <c r="E49" s="205"/>
      <c r="F49" s="206" t="s">
        <v>187</v>
      </c>
      <c r="G49" s="207">
        <v>2</v>
      </c>
      <c r="H49" s="84"/>
      <c r="I49" s="66"/>
      <c r="J49" s="85"/>
      <c r="K49" s="68"/>
      <c r="L49" s="84"/>
      <c r="M49" s="66"/>
      <c r="N49" s="85"/>
      <c r="O49" s="67"/>
      <c r="P49" s="84"/>
      <c r="Q49" s="66"/>
      <c r="R49" s="85"/>
      <c r="S49" s="68"/>
      <c r="T49" s="84"/>
      <c r="U49" s="66"/>
      <c r="V49" s="85"/>
      <c r="W49" s="67"/>
      <c r="X49" s="99"/>
      <c r="Y49" s="69"/>
      <c r="Z49" s="100"/>
      <c r="AA49" s="78"/>
      <c r="AB49" s="99"/>
      <c r="AC49" s="69"/>
      <c r="AD49" s="100"/>
      <c r="AE49" s="70"/>
      <c r="AF49" s="99"/>
      <c r="AG49" s="69"/>
      <c r="AH49" s="100"/>
      <c r="AI49" s="78"/>
      <c r="AJ49" s="99"/>
      <c r="AK49" s="69"/>
      <c r="AL49" s="100"/>
      <c r="AM49" s="70"/>
      <c r="AN49" s="41"/>
      <c r="AO49" s="42"/>
      <c r="AP49" s="43"/>
      <c r="AR49" s="311"/>
      <c r="AS49" s="341" t="s">
        <v>294</v>
      </c>
      <c r="AU49" s="447"/>
      <c r="AV49" s="151">
        <v>250222010051</v>
      </c>
      <c r="AW49" s="123" t="str">
        <f t="shared" si="2"/>
        <v>電気電子計測</v>
      </c>
      <c r="AX49" s="134"/>
      <c r="AY49" s="135"/>
    </row>
    <row r="50" spans="1:51" ht="17.25" customHeight="1" x14ac:dyDescent="0.15">
      <c r="A50" s="437"/>
      <c r="B50" s="115" t="s">
        <v>79</v>
      </c>
      <c r="C50" s="205"/>
      <c r="D50" s="205" t="s">
        <v>10</v>
      </c>
      <c r="E50" s="205"/>
      <c r="F50" s="223" t="s">
        <v>80</v>
      </c>
      <c r="G50" s="224">
        <v>2</v>
      </c>
      <c r="H50" s="84"/>
      <c r="I50" s="66"/>
      <c r="J50" s="85"/>
      <c r="K50" s="68"/>
      <c r="L50" s="84"/>
      <c r="M50" s="66"/>
      <c r="N50" s="85"/>
      <c r="O50" s="67"/>
      <c r="P50" s="84"/>
      <c r="Q50" s="66"/>
      <c r="R50" s="103"/>
      <c r="S50" s="68"/>
      <c r="T50" s="84"/>
      <c r="U50" s="66"/>
      <c r="V50" s="85"/>
      <c r="W50" s="67"/>
      <c r="X50" s="99"/>
      <c r="Y50" s="69"/>
      <c r="Z50" s="100"/>
      <c r="AA50" s="78"/>
      <c r="AB50" s="99"/>
      <c r="AC50" s="69"/>
      <c r="AD50" s="100"/>
      <c r="AE50" s="70"/>
      <c r="AF50" s="99"/>
      <c r="AG50" s="69"/>
      <c r="AH50" s="103"/>
      <c r="AI50" s="78"/>
      <c r="AJ50" s="99"/>
      <c r="AK50" s="69"/>
      <c r="AL50" s="100"/>
      <c r="AM50" s="70"/>
      <c r="AN50" s="41"/>
      <c r="AO50" s="53"/>
      <c r="AP50" s="54"/>
      <c r="AR50" s="312"/>
      <c r="AS50" s="341" t="s">
        <v>295</v>
      </c>
      <c r="AU50" s="447"/>
      <c r="AV50" s="151">
        <v>259552227104</v>
      </c>
      <c r="AW50" s="123" t="str">
        <f t="shared" si="2"/>
        <v>電　　気　　化　　学</v>
      </c>
      <c r="AX50" s="134"/>
      <c r="AY50" s="135"/>
    </row>
    <row r="51" spans="1:51" ht="17.25" customHeight="1" x14ac:dyDescent="0.15">
      <c r="A51" s="437"/>
      <c r="B51" s="115" t="s">
        <v>81</v>
      </c>
      <c r="C51" s="205"/>
      <c r="D51" s="205"/>
      <c r="E51" s="205" t="s">
        <v>10</v>
      </c>
      <c r="F51" s="225" t="s">
        <v>82</v>
      </c>
      <c r="G51" s="226">
        <v>2</v>
      </c>
      <c r="H51" s="84"/>
      <c r="I51" s="66"/>
      <c r="J51" s="85"/>
      <c r="K51" s="68"/>
      <c r="L51" s="84"/>
      <c r="M51" s="66"/>
      <c r="N51" s="85"/>
      <c r="O51" s="67"/>
      <c r="P51" s="104"/>
      <c r="Q51" s="66"/>
      <c r="R51" s="85"/>
      <c r="S51" s="68"/>
      <c r="T51" s="84"/>
      <c r="U51" s="66"/>
      <c r="V51" s="85"/>
      <c r="W51" s="67"/>
      <c r="X51" s="99"/>
      <c r="Y51" s="69"/>
      <c r="Z51" s="100"/>
      <c r="AA51" s="78"/>
      <c r="AB51" s="99"/>
      <c r="AC51" s="69"/>
      <c r="AD51" s="100"/>
      <c r="AE51" s="70"/>
      <c r="AF51" s="104"/>
      <c r="AG51" s="69"/>
      <c r="AH51" s="100"/>
      <c r="AI51" s="78"/>
      <c r="AJ51" s="99"/>
      <c r="AK51" s="69"/>
      <c r="AL51" s="100"/>
      <c r="AM51" s="70"/>
      <c r="AN51" s="41"/>
      <c r="AO51" s="53"/>
      <c r="AP51" s="54"/>
      <c r="AR51" s="312"/>
      <c r="AS51" s="341" t="s">
        <v>324</v>
      </c>
      <c r="AU51" s="447"/>
      <c r="AV51" s="151">
        <v>259752213101</v>
      </c>
      <c r="AW51" s="123" t="str">
        <f t="shared" si="2"/>
        <v>電　気　磁　気　学　Ⅲ</v>
      </c>
      <c r="AX51" s="134"/>
      <c r="AY51" s="135"/>
    </row>
    <row r="52" spans="1:51" ht="17.25" customHeight="1" x14ac:dyDescent="0.15">
      <c r="A52" s="437"/>
      <c r="B52" s="115" t="s">
        <v>83</v>
      </c>
      <c r="C52" s="205"/>
      <c r="D52" s="205"/>
      <c r="E52" s="205" t="s">
        <v>10</v>
      </c>
      <c r="F52" s="206" t="s">
        <v>84</v>
      </c>
      <c r="G52" s="207">
        <v>2</v>
      </c>
      <c r="H52" s="84"/>
      <c r="I52" s="66"/>
      <c r="J52" s="85"/>
      <c r="K52" s="68"/>
      <c r="L52" s="84"/>
      <c r="M52" s="66"/>
      <c r="N52" s="85"/>
      <c r="O52" s="67"/>
      <c r="P52" s="84"/>
      <c r="Q52" s="66"/>
      <c r="R52" s="85"/>
      <c r="S52" s="68"/>
      <c r="T52" s="84"/>
      <c r="U52" s="66"/>
      <c r="V52" s="85"/>
      <c r="W52" s="67"/>
      <c r="X52" s="99"/>
      <c r="Y52" s="69"/>
      <c r="Z52" s="100"/>
      <c r="AA52" s="78"/>
      <c r="AB52" s="99"/>
      <c r="AC52" s="69"/>
      <c r="AD52" s="100"/>
      <c r="AE52" s="70"/>
      <c r="AF52" s="99"/>
      <c r="AG52" s="69"/>
      <c r="AH52" s="100"/>
      <c r="AI52" s="78"/>
      <c r="AJ52" s="99"/>
      <c r="AK52" s="69"/>
      <c r="AL52" s="100"/>
      <c r="AM52" s="70"/>
      <c r="AN52" s="41"/>
      <c r="AO52" s="53"/>
      <c r="AP52" s="54"/>
      <c r="AR52" s="312"/>
      <c r="AS52" s="341" t="s">
        <v>325</v>
      </c>
      <c r="AU52" s="447"/>
      <c r="AV52" s="151">
        <v>250222010061</v>
      </c>
      <c r="AW52" s="123" t="str">
        <f t="shared" si="2"/>
        <v>電　子　材　料　工　学</v>
      </c>
      <c r="AX52" s="134"/>
      <c r="AY52" s="135"/>
    </row>
    <row r="53" spans="1:51" ht="17.25" customHeight="1" thickBot="1" x14ac:dyDescent="0.2">
      <c r="A53" s="437"/>
      <c r="B53" s="116"/>
      <c r="C53" s="216"/>
      <c r="D53" s="216"/>
      <c r="E53" s="216" t="s">
        <v>10</v>
      </c>
      <c r="F53" s="220" t="s">
        <v>86</v>
      </c>
      <c r="G53" s="221">
        <v>2</v>
      </c>
      <c r="H53" s="92"/>
      <c r="I53" s="93"/>
      <c r="J53" s="94"/>
      <c r="K53" s="97"/>
      <c r="L53" s="92"/>
      <c r="M53" s="93"/>
      <c r="N53" s="94"/>
      <c r="O53" s="95"/>
      <c r="P53" s="92"/>
      <c r="Q53" s="93"/>
      <c r="R53" s="94"/>
      <c r="S53" s="97"/>
      <c r="T53" s="105"/>
      <c r="U53" s="106"/>
      <c r="V53" s="102"/>
      <c r="W53" s="107"/>
      <c r="X53" s="92"/>
      <c r="Y53" s="93"/>
      <c r="Z53" s="94"/>
      <c r="AA53" s="97"/>
      <c r="AB53" s="92"/>
      <c r="AC53" s="93"/>
      <c r="AD53" s="94"/>
      <c r="AE53" s="95"/>
      <c r="AF53" s="92"/>
      <c r="AG53" s="93"/>
      <c r="AH53" s="94"/>
      <c r="AI53" s="97"/>
      <c r="AJ53" s="105"/>
      <c r="AK53" s="106"/>
      <c r="AL53" s="102"/>
      <c r="AM53" s="107"/>
      <c r="AN53" s="41"/>
      <c r="AO53" s="53"/>
      <c r="AP53" s="54"/>
      <c r="AR53" s="312"/>
      <c r="AS53" s="344"/>
      <c r="AU53" s="449"/>
      <c r="AV53" s="152">
        <v>259852213107</v>
      </c>
      <c r="AW53" s="125" t="str">
        <f t="shared" si="2"/>
        <v>光エレクトロニクス</v>
      </c>
      <c r="AX53" s="136"/>
      <c r="AY53" s="137"/>
    </row>
    <row r="54" spans="1:51" ht="17.25" customHeight="1" x14ac:dyDescent="0.15">
      <c r="A54" s="437"/>
      <c r="B54" s="114" t="s">
        <v>87</v>
      </c>
      <c r="C54" s="243"/>
      <c r="D54" s="219" t="s">
        <v>10</v>
      </c>
      <c r="E54" s="219"/>
      <c r="F54" s="227" t="s">
        <v>88</v>
      </c>
      <c r="G54" s="219">
        <v>2</v>
      </c>
      <c r="H54" s="81"/>
      <c r="I54" s="63"/>
      <c r="J54" s="82"/>
      <c r="K54" s="64"/>
      <c r="L54" s="83"/>
      <c r="M54" s="63"/>
      <c r="N54" s="82"/>
      <c r="O54" s="63"/>
      <c r="P54" s="81"/>
      <c r="Q54" s="63"/>
      <c r="R54" s="82"/>
      <c r="S54" s="65"/>
      <c r="T54" s="81"/>
      <c r="U54" s="63"/>
      <c r="V54" s="82"/>
      <c r="W54" s="64"/>
      <c r="X54" s="81"/>
      <c r="Y54" s="63"/>
      <c r="Z54" s="82"/>
      <c r="AA54" s="64"/>
      <c r="AB54" s="83"/>
      <c r="AC54" s="63"/>
      <c r="AD54" s="82"/>
      <c r="AE54" s="63"/>
      <c r="AF54" s="81"/>
      <c r="AG54" s="63"/>
      <c r="AH54" s="82"/>
      <c r="AI54" s="65"/>
      <c r="AJ54" s="81"/>
      <c r="AK54" s="63"/>
      <c r="AL54" s="82"/>
      <c r="AM54" s="64"/>
      <c r="AN54" s="41"/>
      <c r="AO54" s="42"/>
      <c r="AP54" s="43"/>
      <c r="AR54" s="312"/>
      <c r="AS54" s="344"/>
      <c r="AU54" s="448" t="s">
        <v>111</v>
      </c>
      <c r="AV54" s="154">
        <v>259752224111</v>
      </c>
      <c r="AW54" s="127" t="str">
        <f t="shared" si="2"/>
        <v>電　気　回　路　学　Ⅲ</v>
      </c>
      <c r="AX54" s="143"/>
      <c r="AY54" s="144"/>
    </row>
    <row r="55" spans="1:51" ht="17.25" customHeight="1" x14ac:dyDescent="0.15">
      <c r="A55" s="437"/>
      <c r="B55" s="115" t="s">
        <v>71</v>
      </c>
      <c r="C55" s="244"/>
      <c r="D55" s="207" t="s">
        <v>10</v>
      </c>
      <c r="E55" s="207"/>
      <c r="F55" s="228" t="s">
        <v>188</v>
      </c>
      <c r="G55" s="207">
        <v>2</v>
      </c>
      <c r="H55" s="84"/>
      <c r="I55" s="66"/>
      <c r="J55" s="85"/>
      <c r="K55" s="67"/>
      <c r="L55" s="86"/>
      <c r="M55" s="66"/>
      <c r="N55" s="85"/>
      <c r="O55" s="66"/>
      <c r="P55" s="84"/>
      <c r="Q55" s="66"/>
      <c r="R55" s="85"/>
      <c r="S55" s="68"/>
      <c r="T55" s="84"/>
      <c r="U55" s="66"/>
      <c r="V55" s="85"/>
      <c r="W55" s="67"/>
      <c r="X55" s="99"/>
      <c r="Y55" s="69"/>
      <c r="Z55" s="100"/>
      <c r="AA55" s="70"/>
      <c r="AB55" s="101"/>
      <c r="AC55" s="69"/>
      <c r="AD55" s="100"/>
      <c r="AE55" s="69"/>
      <c r="AF55" s="99"/>
      <c r="AG55" s="69"/>
      <c r="AH55" s="100"/>
      <c r="AI55" s="78"/>
      <c r="AJ55" s="99"/>
      <c r="AK55" s="69"/>
      <c r="AL55" s="100"/>
      <c r="AM55" s="70"/>
      <c r="AN55" s="41"/>
      <c r="AO55" s="53"/>
      <c r="AP55" s="54"/>
      <c r="AR55" s="312"/>
      <c r="AS55" s="344"/>
      <c r="AU55" s="447"/>
      <c r="AV55" s="151">
        <v>259752224107</v>
      </c>
      <c r="AW55" s="123" t="str">
        <f t="shared" si="2"/>
        <v>電　気　機　器　学　Ⅱ</v>
      </c>
      <c r="AX55" s="134"/>
      <c r="AY55" s="135"/>
    </row>
    <row r="56" spans="1:51" ht="17.25" customHeight="1" x14ac:dyDescent="0.15">
      <c r="A56" s="437"/>
      <c r="B56" s="115" t="s">
        <v>5</v>
      </c>
      <c r="C56" s="244"/>
      <c r="D56" s="207" t="s">
        <v>10</v>
      </c>
      <c r="E56" s="207"/>
      <c r="F56" s="229" t="s">
        <v>189</v>
      </c>
      <c r="G56" s="207">
        <v>2</v>
      </c>
      <c r="H56" s="84"/>
      <c r="I56" s="66"/>
      <c r="J56" s="85"/>
      <c r="K56" s="67"/>
      <c r="L56" s="86"/>
      <c r="M56" s="66"/>
      <c r="N56" s="85"/>
      <c r="O56" s="66"/>
      <c r="P56" s="84"/>
      <c r="Q56" s="66"/>
      <c r="R56" s="103"/>
      <c r="S56" s="68"/>
      <c r="T56" s="84"/>
      <c r="U56" s="66"/>
      <c r="V56" s="85"/>
      <c r="W56" s="67"/>
      <c r="X56" s="99"/>
      <c r="Y56" s="69"/>
      <c r="Z56" s="100"/>
      <c r="AA56" s="70"/>
      <c r="AB56" s="101"/>
      <c r="AC56" s="69"/>
      <c r="AD56" s="100"/>
      <c r="AE56" s="69"/>
      <c r="AF56" s="99"/>
      <c r="AG56" s="69"/>
      <c r="AH56" s="103"/>
      <c r="AI56" s="78"/>
      <c r="AJ56" s="99"/>
      <c r="AK56" s="69"/>
      <c r="AL56" s="100"/>
      <c r="AM56" s="70"/>
      <c r="AN56" s="41"/>
      <c r="AO56" s="53"/>
      <c r="AP56" s="54"/>
      <c r="AR56" s="312"/>
      <c r="AS56" s="309"/>
      <c r="AU56" s="447"/>
      <c r="AV56" s="151">
        <v>259552227107</v>
      </c>
      <c r="AW56" s="123" t="str">
        <f t="shared" si="2"/>
        <v>電気エネルギー工学Ⅱ</v>
      </c>
      <c r="AX56" s="134"/>
      <c r="AY56" s="135"/>
    </row>
    <row r="57" spans="1:51" ht="17.25" customHeight="1" x14ac:dyDescent="0.15">
      <c r="A57" s="437"/>
      <c r="B57" s="115" t="s">
        <v>7</v>
      </c>
      <c r="C57" s="244"/>
      <c r="D57" s="207"/>
      <c r="E57" s="207" t="s">
        <v>10</v>
      </c>
      <c r="F57" s="228" t="s">
        <v>89</v>
      </c>
      <c r="G57" s="207">
        <v>2</v>
      </c>
      <c r="H57" s="84"/>
      <c r="I57" s="66"/>
      <c r="J57" s="85"/>
      <c r="K57" s="67"/>
      <c r="L57" s="86"/>
      <c r="M57" s="66"/>
      <c r="N57" s="85"/>
      <c r="O57" s="66"/>
      <c r="P57" s="104"/>
      <c r="Q57" s="66"/>
      <c r="R57" s="85"/>
      <c r="S57" s="68"/>
      <c r="T57" s="84"/>
      <c r="U57" s="66"/>
      <c r="V57" s="85"/>
      <c r="W57" s="67"/>
      <c r="X57" s="99"/>
      <c r="Y57" s="69"/>
      <c r="Z57" s="100"/>
      <c r="AA57" s="70"/>
      <c r="AB57" s="101"/>
      <c r="AC57" s="69"/>
      <c r="AD57" s="100"/>
      <c r="AE57" s="69"/>
      <c r="AF57" s="104"/>
      <c r="AG57" s="69"/>
      <c r="AH57" s="100"/>
      <c r="AI57" s="78"/>
      <c r="AJ57" s="99"/>
      <c r="AK57" s="69"/>
      <c r="AL57" s="100"/>
      <c r="AM57" s="70"/>
      <c r="AN57" s="41"/>
      <c r="AO57" s="53"/>
      <c r="AP57" s="54"/>
      <c r="AR57" s="312"/>
      <c r="AS57" s="309"/>
      <c r="AU57" s="447"/>
      <c r="AV57" s="151">
        <v>259752224105</v>
      </c>
      <c r="AW57" s="123" t="str">
        <f t="shared" si="2"/>
        <v>パワーエレクトロニクス</v>
      </c>
      <c r="AX57" s="134"/>
      <c r="AY57" s="135"/>
    </row>
    <row r="58" spans="1:51" ht="17.25" customHeight="1" x14ac:dyDescent="0.15">
      <c r="A58" s="437"/>
      <c r="B58" s="115" t="s">
        <v>90</v>
      </c>
      <c r="C58" s="244"/>
      <c r="D58" s="207"/>
      <c r="E58" s="207" t="s">
        <v>10</v>
      </c>
      <c r="F58" s="228" t="s">
        <v>91</v>
      </c>
      <c r="G58" s="207">
        <v>2</v>
      </c>
      <c r="H58" s="84"/>
      <c r="I58" s="66"/>
      <c r="J58" s="85"/>
      <c r="K58" s="67"/>
      <c r="L58" s="86"/>
      <c r="M58" s="66"/>
      <c r="N58" s="85"/>
      <c r="O58" s="66"/>
      <c r="P58" s="84"/>
      <c r="Q58" s="66"/>
      <c r="R58" s="85"/>
      <c r="S58" s="68"/>
      <c r="T58" s="84"/>
      <c r="U58" s="66"/>
      <c r="V58" s="85"/>
      <c r="W58" s="67"/>
      <c r="X58" s="99"/>
      <c r="Y58" s="69"/>
      <c r="Z58" s="100"/>
      <c r="AA58" s="70"/>
      <c r="AB58" s="101"/>
      <c r="AC58" s="69"/>
      <c r="AD58" s="100"/>
      <c r="AE58" s="69"/>
      <c r="AF58" s="99"/>
      <c r="AG58" s="69"/>
      <c r="AH58" s="100"/>
      <c r="AI58" s="78"/>
      <c r="AJ58" s="99"/>
      <c r="AK58" s="69"/>
      <c r="AL58" s="100"/>
      <c r="AM58" s="70"/>
      <c r="AN58" s="41"/>
      <c r="AO58" s="53"/>
      <c r="AP58" s="54"/>
      <c r="AR58" s="312"/>
      <c r="AS58" s="309"/>
      <c r="AU58" s="447"/>
      <c r="AV58" s="151">
        <v>259752224108</v>
      </c>
      <c r="AW58" s="123" t="str">
        <f t="shared" si="2"/>
        <v>高電圧・プラズマ工学</v>
      </c>
      <c r="AX58" s="134"/>
      <c r="AY58" s="135"/>
    </row>
    <row r="59" spans="1:51" ht="17.25" customHeight="1" thickBot="1" x14ac:dyDescent="0.2">
      <c r="A59" s="437"/>
      <c r="B59" s="115" t="s">
        <v>92</v>
      </c>
      <c r="C59" s="244"/>
      <c r="D59" s="207"/>
      <c r="E59" s="207" t="s">
        <v>10</v>
      </c>
      <c r="F59" s="228" t="s">
        <v>93</v>
      </c>
      <c r="G59" s="207">
        <v>2</v>
      </c>
      <c r="H59" s="84"/>
      <c r="I59" s="66"/>
      <c r="J59" s="85"/>
      <c r="K59" s="67"/>
      <c r="L59" s="86"/>
      <c r="M59" s="66"/>
      <c r="N59" s="85"/>
      <c r="O59" s="66"/>
      <c r="P59" s="84"/>
      <c r="Q59" s="66"/>
      <c r="R59" s="85"/>
      <c r="S59" s="68"/>
      <c r="T59" s="84"/>
      <c r="U59" s="66"/>
      <c r="V59" s="85"/>
      <c r="W59" s="67"/>
      <c r="X59" s="99"/>
      <c r="Y59" s="69"/>
      <c r="Z59" s="100"/>
      <c r="AA59" s="70"/>
      <c r="AB59" s="101"/>
      <c r="AC59" s="69"/>
      <c r="AD59" s="100"/>
      <c r="AE59" s="69"/>
      <c r="AF59" s="99"/>
      <c r="AG59" s="69"/>
      <c r="AH59" s="100"/>
      <c r="AI59" s="78"/>
      <c r="AJ59" s="99"/>
      <c r="AK59" s="69"/>
      <c r="AL59" s="100"/>
      <c r="AM59" s="70"/>
      <c r="AN59" s="41"/>
      <c r="AO59" s="53"/>
      <c r="AP59" s="54"/>
      <c r="AR59" s="312"/>
      <c r="AS59" s="309"/>
      <c r="AU59" s="450"/>
      <c r="AV59" s="153">
        <v>259752224102</v>
      </c>
      <c r="AW59" s="126" t="str">
        <f t="shared" si="2"/>
        <v>システム制御工学</v>
      </c>
      <c r="AX59" s="141"/>
      <c r="AY59" s="142"/>
    </row>
    <row r="60" spans="1:51" ht="17.25" customHeight="1" x14ac:dyDescent="0.15">
      <c r="A60" s="437"/>
      <c r="B60" s="439" t="s">
        <v>196</v>
      </c>
      <c r="C60" s="243"/>
      <c r="D60" s="219" t="s">
        <v>190</v>
      </c>
      <c r="E60" s="219"/>
      <c r="F60" s="230" t="s">
        <v>94</v>
      </c>
      <c r="G60" s="219">
        <v>2</v>
      </c>
      <c r="H60" s="81"/>
      <c r="I60" s="63"/>
      <c r="J60" s="82"/>
      <c r="K60" s="64"/>
      <c r="L60" s="81"/>
      <c r="M60" s="63"/>
      <c r="N60" s="82"/>
      <c r="O60" s="64"/>
      <c r="P60" s="81"/>
      <c r="Q60" s="63"/>
      <c r="R60" s="82"/>
      <c r="S60" s="64"/>
      <c r="T60" s="81"/>
      <c r="U60" s="63"/>
      <c r="V60" s="82"/>
      <c r="W60" s="64"/>
      <c r="X60" s="81"/>
      <c r="Y60" s="63"/>
      <c r="Z60" s="82"/>
      <c r="AA60" s="64"/>
      <c r="AB60" s="81"/>
      <c r="AC60" s="63"/>
      <c r="AD60" s="82"/>
      <c r="AE60" s="64"/>
      <c r="AF60" s="81"/>
      <c r="AG60" s="63"/>
      <c r="AH60" s="82"/>
      <c r="AI60" s="64"/>
      <c r="AJ60" s="81"/>
      <c r="AK60" s="63"/>
      <c r="AL60" s="82"/>
      <c r="AM60" s="64"/>
      <c r="AN60" s="41"/>
      <c r="AO60" s="42"/>
      <c r="AP60" s="43"/>
      <c r="AR60" s="312"/>
      <c r="AS60" s="309"/>
      <c r="AU60" s="446" t="s">
        <v>112</v>
      </c>
      <c r="AV60" s="150">
        <v>250222013001</v>
      </c>
      <c r="AW60" s="124" t="str">
        <f t="shared" si="2"/>
        <v>プログラム基礎と演習</v>
      </c>
      <c r="AX60" s="139"/>
      <c r="AY60" s="140"/>
    </row>
    <row r="61" spans="1:51" ht="17.25" customHeight="1" x14ac:dyDescent="0.15">
      <c r="A61" s="437"/>
      <c r="B61" s="440"/>
      <c r="C61" s="244"/>
      <c r="D61" s="207" t="s">
        <v>10</v>
      </c>
      <c r="E61" s="207"/>
      <c r="F61" s="228" t="s">
        <v>191</v>
      </c>
      <c r="G61" s="207">
        <v>2</v>
      </c>
      <c r="H61" s="84"/>
      <c r="I61" s="66"/>
      <c r="J61" s="85"/>
      <c r="K61" s="67"/>
      <c r="L61" s="84"/>
      <c r="M61" s="66"/>
      <c r="N61" s="85"/>
      <c r="O61" s="67"/>
      <c r="P61" s="84"/>
      <c r="Q61" s="66"/>
      <c r="R61" s="85"/>
      <c r="S61" s="67"/>
      <c r="T61" s="84"/>
      <c r="U61" s="66"/>
      <c r="V61" s="85"/>
      <c r="W61" s="67"/>
      <c r="X61" s="99"/>
      <c r="Y61" s="69"/>
      <c r="Z61" s="100"/>
      <c r="AA61" s="70"/>
      <c r="AB61" s="99"/>
      <c r="AC61" s="69"/>
      <c r="AD61" s="100"/>
      <c r="AE61" s="70"/>
      <c r="AF61" s="99"/>
      <c r="AG61" s="69"/>
      <c r="AH61" s="100"/>
      <c r="AI61" s="70"/>
      <c r="AJ61" s="99"/>
      <c r="AK61" s="69"/>
      <c r="AL61" s="100"/>
      <c r="AM61" s="70"/>
      <c r="AN61" s="41"/>
      <c r="AO61" s="53"/>
      <c r="AP61" s="54"/>
      <c r="AR61" s="312"/>
      <c r="AS61" s="309"/>
      <c r="AU61" s="447"/>
      <c r="AV61" s="151">
        <v>250222010021</v>
      </c>
      <c r="AW61" s="123" t="str">
        <f t="shared" si="2"/>
        <v>デジタル電子回路</v>
      </c>
      <c r="AX61" s="134"/>
      <c r="AY61" s="135"/>
    </row>
    <row r="62" spans="1:51" ht="17.25" customHeight="1" x14ac:dyDescent="0.15">
      <c r="A62" s="437"/>
      <c r="B62" s="440"/>
      <c r="C62" s="244"/>
      <c r="D62" s="207" t="s">
        <v>10</v>
      </c>
      <c r="E62" s="207"/>
      <c r="F62" s="228" t="s">
        <v>95</v>
      </c>
      <c r="G62" s="207">
        <v>2</v>
      </c>
      <c r="H62" s="84"/>
      <c r="I62" s="66"/>
      <c r="J62" s="85"/>
      <c r="K62" s="67"/>
      <c r="L62" s="84"/>
      <c r="M62" s="66"/>
      <c r="N62" s="85"/>
      <c r="O62" s="67"/>
      <c r="P62" s="84"/>
      <c r="Q62" s="66"/>
      <c r="R62" s="103"/>
      <c r="S62" s="67"/>
      <c r="T62" s="84"/>
      <c r="U62" s="66"/>
      <c r="V62" s="85"/>
      <c r="W62" s="67"/>
      <c r="X62" s="99"/>
      <c r="Y62" s="69"/>
      <c r="Z62" s="100"/>
      <c r="AA62" s="70"/>
      <c r="AB62" s="99"/>
      <c r="AC62" s="69"/>
      <c r="AD62" s="100"/>
      <c r="AE62" s="70"/>
      <c r="AF62" s="99"/>
      <c r="AG62" s="69"/>
      <c r="AH62" s="103"/>
      <c r="AI62" s="70"/>
      <c r="AJ62" s="99"/>
      <c r="AK62" s="69"/>
      <c r="AL62" s="100"/>
      <c r="AM62" s="70"/>
      <c r="AN62" s="41"/>
      <c r="AO62" s="53"/>
      <c r="AP62" s="54"/>
      <c r="AR62" s="312"/>
      <c r="AS62" s="309"/>
      <c r="AU62" s="447"/>
      <c r="AV62" s="151">
        <v>259752235101</v>
      </c>
      <c r="AW62" s="123" t="str">
        <f t="shared" si="2"/>
        <v>電　　波　　工　　学</v>
      </c>
      <c r="AX62" s="134"/>
      <c r="AY62" s="135"/>
    </row>
    <row r="63" spans="1:51" ht="17.25" customHeight="1" x14ac:dyDescent="0.15">
      <c r="A63" s="437"/>
      <c r="B63" s="440"/>
      <c r="C63" s="244"/>
      <c r="D63" s="207" t="s">
        <v>10</v>
      </c>
      <c r="E63" s="207"/>
      <c r="F63" s="228" t="s">
        <v>96</v>
      </c>
      <c r="G63" s="207">
        <v>2</v>
      </c>
      <c r="H63" s="84"/>
      <c r="I63" s="66"/>
      <c r="J63" s="85"/>
      <c r="K63" s="67"/>
      <c r="L63" s="84"/>
      <c r="M63" s="66"/>
      <c r="N63" s="85"/>
      <c r="O63" s="67"/>
      <c r="P63" s="104"/>
      <c r="Q63" s="66"/>
      <c r="R63" s="85"/>
      <c r="S63" s="67"/>
      <c r="T63" s="84"/>
      <c r="U63" s="66"/>
      <c r="V63" s="85"/>
      <c r="W63" s="67"/>
      <c r="X63" s="99"/>
      <c r="Y63" s="69"/>
      <c r="Z63" s="100"/>
      <c r="AA63" s="70"/>
      <c r="AB63" s="99"/>
      <c r="AC63" s="69"/>
      <c r="AD63" s="100"/>
      <c r="AE63" s="70"/>
      <c r="AF63" s="104"/>
      <c r="AG63" s="69"/>
      <c r="AH63" s="100"/>
      <c r="AI63" s="70"/>
      <c r="AJ63" s="99"/>
      <c r="AK63" s="69"/>
      <c r="AL63" s="100"/>
      <c r="AM63" s="70"/>
      <c r="AN63" s="41"/>
      <c r="AO63" s="53"/>
      <c r="AP63" s="54"/>
      <c r="AR63" s="306"/>
      <c r="AS63" s="309"/>
      <c r="AU63" s="447"/>
      <c r="AV63" s="151">
        <v>259752235110</v>
      </c>
      <c r="AW63" s="123" t="str">
        <f t="shared" si="2"/>
        <v>シ　ス　テ　ム　工　学</v>
      </c>
      <c r="AX63" s="134"/>
      <c r="AY63" s="135"/>
    </row>
    <row r="64" spans="1:51" ht="17.25" customHeight="1" x14ac:dyDescent="0.15">
      <c r="A64" s="437"/>
      <c r="B64" s="440"/>
      <c r="C64" s="244"/>
      <c r="D64" s="207"/>
      <c r="E64" s="207" t="s">
        <v>10</v>
      </c>
      <c r="F64" s="228" t="s">
        <v>97</v>
      </c>
      <c r="G64" s="207">
        <v>2</v>
      </c>
      <c r="H64" s="84"/>
      <c r="I64" s="66"/>
      <c r="J64" s="85"/>
      <c r="K64" s="67"/>
      <c r="L64" s="84"/>
      <c r="M64" s="66"/>
      <c r="N64" s="85"/>
      <c r="O64" s="67"/>
      <c r="P64" s="84"/>
      <c r="Q64" s="66"/>
      <c r="R64" s="85"/>
      <c r="S64" s="67"/>
      <c r="T64" s="84"/>
      <c r="U64" s="66"/>
      <c r="V64" s="85"/>
      <c r="W64" s="67"/>
      <c r="X64" s="99"/>
      <c r="Y64" s="69"/>
      <c r="Z64" s="100"/>
      <c r="AA64" s="70"/>
      <c r="AB64" s="99"/>
      <c r="AC64" s="69"/>
      <c r="AD64" s="100"/>
      <c r="AE64" s="70"/>
      <c r="AF64" s="99"/>
      <c r="AG64" s="69"/>
      <c r="AH64" s="100"/>
      <c r="AI64" s="70"/>
      <c r="AJ64" s="99"/>
      <c r="AK64" s="69"/>
      <c r="AL64" s="100"/>
      <c r="AM64" s="70"/>
      <c r="AN64" s="41"/>
      <c r="AO64" s="53"/>
      <c r="AP64" s="54"/>
      <c r="AR64" s="312"/>
      <c r="AS64" s="309"/>
      <c r="AU64" s="447"/>
      <c r="AV64" s="151">
        <v>250222010031</v>
      </c>
      <c r="AW64" s="123" t="str">
        <f t="shared" si="2"/>
        <v>LSIシステム設計</v>
      </c>
      <c r="AX64" s="134"/>
      <c r="AY64" s="135"/>
    </row>
    <row r="65" spans="1:51" ht="17.25" customHeight="1" thickBot="1" x14ac:dyDescent="0.2">
      <c r="A65" s="437"/>
      <c r="B65" s="441"/>
      <c r="C65" s="244"/>
      <c r="D65" s="207"/>
      <c r="E65" s="207" t="s">
        <v>10</v>
      </c>
      <c r="F65" s="231" t="s">
        <v>98</v>
      </c>
      <c r="G65" s="221">
        <v>2</v>
      </c>
      <c r="H65" s="84"/>
      <c r="I65" s="66"/>
      <c r="J65" s="85"/>
      <c r="K65" s="67"/>
      <c r="L65" s="84"/>
      <c r="M65" s="66"/>
      <c r="N65" s="85"/>
      <c r="O65" s="67"/>
      <c r="P65" s="84"/>
      <c r="Q65" s="66"/>
      <c r="R65" s="85"/>
      <c r="S65" s="67"/>
      <c r="T65" s="84"/>
      <c r="U65" s="66"/>
      <c r="V65" s="85"/>
      <c r="W65" s="67"/>
      <c r="X65" s="99"/>
      <c r="Y65" s="69"/>
      <c r="Z65" s="100"/>
      <c r="AA65" s="70"/>
      <c r="AB65" s="99"/>
      <c r="AC65" s="69"/>
      <c r="AD65" s="100"/>
      <c r="AE65" s="70"/>
      <c r="AF65" s="99"/>
      <c r="AG65" s="69"/>
      <c r="AH65" s="100"/>
      <c r="AI65" s="70"/>
      <c r="AJ65" s="99"/>
      <c r="AK65" s="69"/>
      <c r="AL65" s="100"/>
      <c r="AM65" s="70"/>
      <c r="AN65" s="41"/>
      <c r="AO65" s="53"/>
      <c r="AP65" s="54"/>
      <c r="AQ65" s="12"/>
      <c r="AS65" s="309"/>
      <c r="AU65" s="447"/>
      <c r="AV65" s="151">
        <v>250222000130</v>
      </c>
      <c r="AW65" s="123" t="str">
        <f t="shared" si="2"/>
        <v>光　通　信　工　学</v>
      </c>
      <c r="AX65" s="134"/>
      <c r="AY65" s="135"/>
    </row>
    <row r="66" spans="1:51" ht="17.25" customHeight="1" x14ac:dyDescent="0.15">
      <c r="A66" s="437"/>
      <c r="B66" s="114"/>
      <c r="C66" s="243" t="s">
        <v>10</v>
      </c>
      <c r="D66" s="219"/>
      <c r="E66" s="219"/>
      <c r="F66" s="232" t="s">
        <v>192</v>
      </c>
      <c r="G66" s="233">
        <v>2</v>
      </c>
      <c r="H66" s="81"/>
      <c r="I66" s="63"/>
      <c r="J66" s="82"/>
      <c r="K66" s="64"/>
      <c r="L66" s="83"/>
      <c r="M66" s="63"/>
      <c r="N66" s="82"/>
      <c r="O66" s="63"/>
      <c r="P66" s="81"/>
      <c r="Q66" s="63"/>
      <c r="R66" s="82"/>
      <c r="S66" s="65"/>
      <c r="T66" s="81"/>
      <c r="U66" s="63"/>
      <c r="V66" s="82"/>
      <c r="W66" s="64"/>
      <c r="X66" s="81"/>
      <c r="Y66" s="63"/>
      <c r="Z66" s="82"/>
      <c r="AA66" s="64"/>
      <c r="AB66" s="83"/>
      <c r="AC66" s="63"/>
      <c r="AD66" s="82"/>
      <c r="AE66" s="63"/>
      <c r="AF66" s="81"/>
      <c r="AG66" s="63"/>
      <c r="AH66" s="82"/>
      <c r="AI66" s="65"/>
      <c r="AJ66" s="81"/>
      <c r="AK66" s="63"/>
      <c r="AL66" s="82"/>
      <c r="AM66" s="64"/>
      <c r="AN66" s="41"/>
      <c r="AO66" s="42"/>
      <c r="AP66" s="43"/>
      <c r="AR66" s="312"/>
      <c r="AS66" s="309"/>
      <c r="AU66" s="448" t="s">
        <v>113</v>
      </c>
      <c r="AV66" s="154">
        <v>250095200002</v>
      </c>
      <c r="AW66" s="127" t="str">
        <f t="shared" si="2"/>
        <v>電気数学基礎</v>
      </c>
      <c r="AX66" s="143"/>
      <c r="AY66" s="144"/>
    </row>
    <row r="67" spans="1:51" ht="17.25" customHeight="1" x14ac:dyDescent="0.15">
      <c r="A67" s="437"/>
      <c r="B67" s="115"/>
      <c r="C67" s="244" t="s">
        <v>10</v>
      </c>
      <c r="D67" s="207"/>
      <c r="E67" s="207"/>
      <c r="F67" s="234" t="s">
        <v>99</v>
      </c>
      <c r="G67" s="235">
        <v>2</v>
      </c>
      <c r="H67" s="84"/>
      <c r="I67" s="66"/>
      <c r="J67" s="85"/>
      <c r="K67" s="67"/>
      <c r="L67" s="86"/>
      <c r="M67" s="66"/>
      <c r="N67" s="85"/>
      <c r="O67" s="66"/>
      <c r="P67" s="84"/>
      <c r="Q67" s="66"/>
      <c r="R67" s="103"/>
      <c r="S67" s="68"/>
      <c r="T67" s="84"/>
      <c r="U67" s="66"/>
      <c r="V67" s="85"/>
      <c r="W67" s="67"/>
      <c r="X67" s="99"/>
      <c r="Y67" s="69"/>
      <c r="Z67" s="100"/>
      <c r="AA67" s="70"/>
      <c r="AB67" s="101"/>
      <c r="AC67" s="69"/>
      <c r="AD67" s="100"/>
      <c r="AE67" s="69"/>
      <c r="AF67" s="99"/>
      <c r="AG67" s="69"/>
      <c r="AH67" s="103"/>
      <c r="AI67" s="78"/>
      <c r="AJ67" s="99"/>
      <c r="AK67" s="69"/>
      <c r="AL67" s="100"/>
      <c r="AM67" s="70"/>
      <c r="AN67" s="41"/>
      <c r="AO67" s="53"/>
      <c r="AP67" s="54"/>
      <c r="AR67" s="312"/>
      <c r="AS67" s="309"/>
      <c r="AU67" s="447"/>
      <c r="AV67" s="151">
        <v>250099110002</v>
      </c>
      <c r="AW67" s="123" t="str">
        <f t="shared" si="2"/>
        <v>化　　学　　基　　礎</v>
      </c>
      <c r="AX67" s="134"/>
      <c r="AY67" s="135"/>
    </row>
    <row r="68" spans="1:51" ht="17.25" customHeight="1" x14ac:dyDescent="0.15">
      <c r="A68" s="437"/>
      <c r="B68" s="115" t="s">
        <v>87</v>
      </c>
      <c r="C68" s="244" t="s">
        <v>10</v>
      </c>
      <c r="D68" s="207"/>
      <c r="E68" s="207"/>
      <c r="F68" s="236" t="s">
        <v>100</v>
      </c>
      <c r="G68" s="226">
        <v>2</v>
      </c>
      <c r="H68" s="84"/>
      <c r="I68" s="66"/>
      <c r="J68" s="85"/>
      <c r="K68" s="67"/>
      <c r="L68" s="86"/>
      <c r="M68" s="66"/>
      <c r="N68" s="85"/>
      <c r="O68" s="66"/>
      <c r="P68" s="104"/>
      <c r="Q68" s="66"/>
      <c r="R68" s="85"/>
      <c r="S68" s="68"/>
      <c r="T68" s="84"/>
      <c r="U68" s="66"/>
      <c r="V68" s="85"/>
      <c r="W68" s="67"/>
      <c r="X68" s="99"/>
      <c r="Y68" s="69"/>
      <c r="Z68" s="100"/>
      <c r="AA68" s="70"/>
      <c r="AB68" s="101"/>
      <c r="AC68" s="69"/>
      <c r="AD68" s="100"/>
      <c r="AE68" s="69"/>
      <c r="AF68" s="104"/>
      <c r="AG68" s="69"/>
      <c r="AH68" s="100"/>
      <c r="AI68" s="78"/>
      <c r="AJ68" s="99"/>
      <c r="AK68" s="69"/>
      <c r="AL68" s="100"/>
      <c r="AM68" s="70"/>
      <c r="AN68" s="41"/>
      <c r="AO68" s="53"/>
      <c r="AP68" s="54"/>
      <c r="AR68" s="312"/>
      <c r="AS68" s="309"/>
      <c r="AU68" s="447"/>
      <c r="AV68" s="151">
        <v>250299110001</v>
      </c>
      <c r="AW68" s="123" t="str">
        <f t="shared" si="2"/>
        <v>地　球　科　学　基　礎</v>
      </c>
      <c r="AX68" s="134"/>
      <c r="AY68" s="135"/>
    </row>
    <row r="69" spans="1:51" ht="17.25" customHeight="1" x14ac:dyDescent="0.15">
      <c r="A69" s="437"/>
      <c r="B69" s="115" t="s">
        <v>71</v>
      </c>
      <c r="C69" s="244"/>
      <c r="D69" s="207" t="s">
        <v>10</v>
      </c>
      <c r="E69" s="207"/>
      <c r="F69" s="229" t="s">
        <v>101</v>
      </c>
      <c r="G69" s="207">
        <v>1</v>
      </c>
      <c r="H69" s="84"/>
      <c r="I69" s="66"/>
      <c r="J69" s="85"/>
      <c r="K69" s="67"/>
      <c r="L69" s="86"/>
      <c r="M69" s="66"/>
      <c r="N69" s="85"/>
      <c r="O69" s="66"/>
      <c r="P69" s="84"/>
      <c r="Q69" s="66"/>
      <c r="R69" s="85"/>
      <c r="S69" s="68"/>
      <c r="T69" s="84"/>
      <c r="U69" s="66"/>
      <c r="V69" s="85"/>
      <c r="W69" s="67"/>
      <c r="X69" s="99"/>
      <c r="Y69" s="69"/>
      <c r="Z69" s="100"/>
      <c r="AA69" s="70"/>
      <c r="AB69" s="101"/>
      <c r="AC69" s="69"/>
      <c r="AD69" s="100"/>
      <c r="AE69" s="69"/>
      <c r="AF69" s="99"/>
      <c r="AG69" s="69"/>
      <c r="AH69" s="100"/>
      <c r="AI69" s="78"/>
      <c r="AJ69" s="99"/>
      <c r="AK69" s="69"/>
      <c r="AL69" s="100"/>
      <c r="AM69" s="70"/>
      <c r="AN69" s="41"/>
      <c r="AO69" s="53"/>
      <c r="AP69" s="54"/>
      <c r="AR69" s="312"/>
      <c r="AS69" s="309"/>
      <c r="AU69" s="447"/>
      <c r="AV69" s="151">
        <v>259752246103</v>
      </c>
      <c r="AW69" s="123" t="str">
        <f t="shared" si="2"/>
        <v>電気電子工学特別講義Ⅰ</v>
      </c>
      <c r="AX69" s="134"/>
      <c r="AY69" s="135"/>
    </row>
    <row r="70" spans="1:51" ht="17.25" customHeight="1" x14ac:dyDescent="0.15">
      <c r="A70" s="437"/>
      <c r="B70" s="115" t="s">
        <v>5</v>
      </c>
      <c r="C70" s="244"/>
      <c r="D70" s="207" t="s">
        <v>10</v>
      </c>
      <c r="E70" s="207"/>
      <c r="F70" s="229" t="s">
        <v>102</v>
      </c>
      <c r="G70" s="207">
        <v>1</v>
      </c>
      <c r="H70" s="84"/>
      <c r="I70" s="66"/>
      <c r="J70" s="85"/>
      <c r="K70" s="67"/>
      <c r="L70" s="86"/>
      <c r="M70" s="66"/>
      <c r="N70" s="85"/>
      <c r="O70" s="66"/>
      <c r="P70" s="84"/>
      <c r="Q70" s="66"/>
      <c r="R70" s="85"/>
      <c r="S70" s="68"/>
      <c r="T70" s="84"/>
      <c r="U70" s="66"/>
      <c r="V70" s="85"/>
      <c r="W70" s="67"/>
      <c r="X70" s="99"/>
      <c r="Y70" s="69"/>
      <c r="Z70" s="100"/>
      <c r="AA70" s="70"/>
      <c r="AB70" s="101"/>
      <c r="AC70" s="69"/>
      <c r="AD70" s="100"/>
      <c r="AE70" s="69"/>
      <c r="AF70" s="99"/>
      <c r="AG70" s="69"/>
      <c r="AH70" s="100"/>
      <c r="AI70" s="78"/>
      <c r="AJ70" s="99"/>
      <c r="AK70" s="69"/>
      <c r="AL70" s="100"/>
      <c r="AM70" s="70"/>
      <c r="AN70" s="41"/>
      <c r="AO70" s="53"/>
      <c r="AP70" s="54"/>
      <c r="AR70" s="312"/>
      <c r="AS70" s="309"/>
      <c r="AU70" s="447"/>
      <c r="AV70" s="151">
        <v>259752246106</v>
      </c>
      <c r="AW70" s="123" t="str">
        <f t="shared" si="2"/>
        <v>電気電子工学特別講義Ⅱ</v>
      </c>
      <c r="AX70" s="134"/>
      <c r="AY70" s="135"/>
    </row>
    <row r="71" spans="1:51" ht="17.25" customHeight="1" x14ac:dyDescent="0.15">
      <c r="A71" s="437"/>
      <c r="B71" s="115" t="s">
        <v>7</v>
      </c>
      <c r="C71" s="244"/>
      <c r="D71" s="207" t="s">
        <v>10</v>
      </c>
      <c r="E71" s="207"/>
      <c r="F71" s="228" t="s">
        <v>193</v>
      </c>
      <c r="G71" s="207">
        <v>1</v>
      </c>
      <c r="H71" s="84"/>
      <c r="I71" s="66"/>
      <c r="J71" s="85"/>
      <c r="K71" s="67"/>
      <c r="L71" s="86"/>
      <c r="M71" s="66"/>
      <c r="N71" s="85"/>
      <c r="O71" s="66"/>
      <c r="P71" s="84"/>
      <c r="Q71" s="66"/>
      <c r="R71" s="103"/>
      <c r="S71" s="68"/>
      <c r="T71" s="84"/>
      <c r="U71" s="66"/>
      <c r="V71" s="85"/>
      <c r="W71" s="67"/>
      <c r="X71" s="99"/>
      <c r="Y71" s="69"/>
      <c r="Z71" s="100"/>
      <c r="AA71" s="70"/>
      <c r="AB71" s="101"/>
      <c r="AC71" s="69"/>
      <c r="AD71" s="100"/>
      <c r="AE71" s="69"/>
      <c r="AF71" s="99"/>
      <c r="AG71" s="69"/>
      <c r="AH71" s="103"/>
      <c r="AI71" s="78"/>
      <c r="AJ71" s="99"/>
      <c r="AK71" s="69"/>
      <c r="AL71" s="100"/>
      <c r="AM71" s="70"/>
      <c r="AN71" s="41"/>
      <c r="AO71" s="53"/>
      <c r="AP71" s="54"/>
      <c r="AR71" s="312"/>
      <c r="AS71" s="309"/>
      <c r="AU71" s="447"/>
      <c r="AV71" s="151">
        <v>250223010041</v>
      </c>
      <c r="AW71" s="123" t="str">
        <f t="shared" si="2"/>
        <v>インターンシップ</v>
      </c>
      <c r="AX71" s="134"/>
      <c r="AY71" s="135"/>
    </row>
    <row r="72" spans="1:51" ht="17.25" customHeight="1" x14ac:dyDescent="0.15">
      <c r="A72" s="437"/>
      <c r="B72" s="115" t="s">
        <v>103</v>
      </c>
      <c r="C72" s="244"/>
      <c r="D72" s="207" t="s">
        <v>10</v>
      </c>
      <c r="E72" s="207"/>
      <c r="F72" s="228" t="s">
        <v>104</v>
      </c>
      <c r="G72" s="207">
        <v>1</v>
      </c>
      <c r="H72" s="84"/>
      <c r="I72" s="66"/>
      <c r="J72" s="85"/>
      <c r="K72" s="67"/>
      <c r="L72" s="86"/>
      <c r="M72" s="66"/>
      <c r="N72" s="85"/>
      <c r="O72" s="66"/>
      <c r="P72" s="104"/>
      <c r="Q72" s="66"/>
      <c r="R72" s="85"/>
      <c r="S72" s="68"/>
      <c r="T72" s="84"/>
      <c r="U72" s="66"/>
      <c r="V72" s="85"/>
      <c r="W72" s="67"/>
      <c r="X72" s="99"/>
      <c r="Y72" s="69"/>
      <c r="Z72" s="100"/>
      <c r="AA72" s="70"/>
      <c r="AB72" s="101"/>
      <c r="AC72" s="69"/>
      <c r="AD72" s="100"/>
      <c r="AE72" s="69"/>
      <c r="AF72" s="104"/>
      <c r="AG72" s="69"/>
      <c r="AH72" s="100"/>
      <c r="AI72" s="78"/>
      <c r="AJ72" s="99"/>
      <c r="AK72" s="69"/>
      <c r="AL72" s="100"/>
      <c r="AM72" s="70"/>
      <c r="AN72" s="41"/>
      <c r="AO72" s="53"/>
      <c r="AP72" s="54"/>
      <c r="AR72" s="312"/>
      <c r="AS72" s="309"/>
      <c r="AU72" s="447"/>
      <c r="AV72" s="151">
        <v>259752246402</v>
      </c>
      <c r="AW72" s="123" t="str">
        <f t="shared" si="2"/>
        <v>工　　場　　見　　学</v>
      </c>
      <c r="AX72" s="134"/>
      <c r="AY72" s="135"/>
    </row>
    <row r="73" spans="1:51" ht="17.25" customHeight="1" x14ac:dyDescent="0.15">
      <c r="A73" s="437"/>
      <c r="B73" s="115" t="s">
        <v>85</v>
      </c>
      <c r="C73" s="244"/>
      <c r="D73" s="207"/>
      <c r="E73" s="207" t="s">
        <v>10</v>
      </c>
      <c r="F73" s="228" t="s">
        <v>105</v>
      </c>
      <c r="G73" s="207">
        <v>2</v>
      </c>
      <c r="H73" s="84"/>
      <c r="I73" s="66"/>
      <c r="J73" s="85"/>
      <c r="K73" s="67"/>
      <c r="L73" s="86"/>
      <c r="M73" s="66"/>
      <c r="N73" s="85"/>
      <c r="O73" s="66"/>
      <c r="P73" s="84"/>
      <c r="Q73" s="66"/>
      <c r="R73" s="85"/>
      <c r="S73" s="68"/>
      <c r="T73" s="84"/>
      <c r="U73" s="66"/>
      <c r="V73" s="85"/>
      <c r="W73" s="67"/>
      <c r="X73" s="99"/>
      <c r="Y73" s="69"/>
      <c r="Z73" s="100"/>
      <c r="AA73" s="70"/>
      <c r="AB73" s="101"/>
      <c r="AC73" s="69"/>
      <c r="AD73" s="100"/>
      <c r="AE73" s="69"/>
      <c r="AF73" s="99"/>
      <c r="AG73" s="69"/>
      <c r="AH73" s="100"/>
      <c r="AI73" s="78"/>
      <c r="AJ73" s="99"/>
      <c r="AK73" s="69"/>
      <c r="AL73" s="100"/>
      <c r="AM73" s="70"/>
      <c r="AN73" s="41"/>
      <c r="AO73" s="53"/>
      <c r="AP73" s="54"/>
      <c r="AR73" s="312"/>
      <c r="AS73" s="454"/>
      <c r="AU73" s="447"/>
      <c r="AV73" s="151">
        <v>250222013010</v>
      </c>
      <c r="AW73" s="123" t="str">
        <f t="shared" si="2"/>
        <v>電気電子設計製図</v>
      </c>
      <c r="AX73" s="134"/>
      <c r="AY73" s="135"/>
    </row>
    <row r="74" spans="1:51" ht="17.25" customHeight="1" x14ac:dyDescent="0.15">
      <c r="A74" s="437"/>
      <c r="B74" s="242"/>
      <c r="C74" s="244"/>
      <c r="D74" s="207"/>
      <c r="E74" s="207" t="s">
        <v>10</v>
      </c>
      <c r="F74" s="228" t="s">
        <v>106</v>
      </c>
      <c r="G74" s="207">
        <v>1</v>
      </c>
      <c r="H74" s="84"/>
      <c r="I74" s="66"/>
      <c r="J74" s="85"/>
      <c r="K74" s="67"/>
      <c r="L74" s="86"/>
      <c r="M74" s="66"/>
      <c r="N74" s="85"/>
      <c r="O74" s="66"/>
      <c r="P74" s="84"/>
      <c r="Q74" s="66"/>
      <c r="R74" s="85"/>
      <c r="S74" s="68"/>
      <c r="T74" s="84"/>
      <c r="U74" s="66"/>
      <c r="V74" s="85"/>
      <c r="W74" s="67"/>
      <c r="X74" s="99"/>
      <c r="Y74" s="69"/>
      <c r="Z74" s="100"/>
      <c r="AA74" s="70"/>
      <c r="AB74" s="101"/>
      <c r="AC74" s="69"/>
      <c r="AD74" s="100"/>
      <c r="AE74" s="69"/>
      <c r="AF74" s="99"/>
      <c r="AG74" s="69"/>
      <c r="AH74" s="100"/>
      <c r="AI74" s="78"/>
      <c r="AJ74" s="99"/>
      <c r="AK74" s="69"/>
      <c r="AL74" s="100"/>
      <c r="AM74" s="70"/>
      <c r="AN74" s="41"/>
      <c r="AO74" s="53"/>
      <c r="AP74" s="54"/>
      <c r="AR74" s="312"/>
      <c r="AS74" s="454"/>
      <c r="AU74" s="447"/>
      <c r="AV74" s="151">
        <v>250052219102</v>
      </c>
      <c r="AW74" s="123" t="str">
        <f t="shared" si="2"/>
        <v>電気法規及び施設管理</v>
      </c>
      <c r="AX74" s="134"/>
      <c r="AY74" s="135"/>
    </row>
    <row r="75" spans="1:51" ht="17.25" customHeight="1" thickBot="1" x14ac:dyDescent="0.2">
      <c r="A75" s="438"/>
      <c r="B75" s="117"/>
      <c r="C75" s="245"/>
      <c r="D75" s="207"/>
      <c r="E75" s="207" t="s">
        <v>10</v>
      </c>
      <c r="F75" s="228" t="s">
        <v>107</v>
      </c>
      <c r="G75" s="207">
        <v>1</v>
      </c>
      <c r="H75" s="84"/>
      <c r="I75" s="66"/>
      <c r="J75" s="85"/>
      <c r="K75" s="67"/>
      <c r="L75" s="86"/>
      <c r="M75" s="66"/>
      <c r="N75" s="85"/>
      <c r="O75" s="66"/>
      <c r="P75" s="104"/>
      <c r="Q75" s="66"/>
      <c r="R75" s="85"/>
      <c r="S75" s="68"/>
      <c r="T75" s="84"/>
      <c r="U75" s="66"/>
      <c r="V75" s="85"/>
      <c r="W75" s="67"/>
      <c r="X75" s="99"/>
      <c r="Y75" s="69"/>
      <c r="Z75" s="100"/>
      <c r="AA75" s="70"/>
      <c r="AB75" s="101"/>
      <c r="AC75" s="69"/>
      <c r="AD75" s="100"/>
      <c r="AE75" s="69"/>
      <c r="AF75" s="104"/>
      <c r="AG75" s="69"/>
      <c r="AH75" s="100"/>
      <c r="AI75" s="78"/>
      <c r="AJ75" s="99"/>
      <c r="AK75" s="69"/>
      <c r="AL75" s="100"/>
      <c r="AM75" s="70"/>
      <c r="AN75" s="44"/>
      <c r="AO75" s="55"/>
      <c r="AP75" s="56"/>
      <c r="AR75" s="312"/>
      <c r="AS75" s="454"/>
      <c r="AU75" s="449"/>
      <c r="AV75" s="152">
        <v>250052219101</v>
      </c>
      <c r="AW75" s="125" t="str">
        <f t="shared" si="2"/>
        <v>電　　　波　　　法</v>
      </c>
      <c r="AX75" s="136"/>
      <c r="AY75" s="137"/>
    </row>
    <row r="76" spans="1:51" ht="17.25" customHeight="1" thickBot="1" x14ac:dyDescent="0.2">
      <c r="A76" s="381" t="s">
        <v>12</v>
      </c>
      <c r="B76" s="382"/>
      <c r="C76" s="382"/>
      <c r="D76" s="382"/>
      <c r="E76" s="382"/>
      <c r="F76" s="382"/>
      <c r="G76" s="453"/>
      <c r="H76" s="71"/>
      <c r="I76" s="301">
        <f>SUM(I42:I75)</f>
        <v>0</v>
      </c>
      <c r="J76" s="72"/>
      <c r="K76" s="301">
        <f>SUM(K42:K75)</f>
        <v>0</v>
      </c>
      <c r="L76" s="71"/>
      <c r="M76" s="301">
        <f>SUM(M42:M75)</f>
        <v>0</v>
      </c>
      <c r="N76" s="72"/>
      <c r="O76" s="301">
        <f>SUM(O42:O75)</f>
        <v>0</v>
      </c>
      <c r="P76" s="71"/>
      <c r="Q76" s="301">
        <f>SUM(Q42:Q75)</f>
        <v>0</v>
      </c>
      <c r="R76" s="72"/>
      <c r="S76" s="301">
        <f>SUM(S42:S75)</f>
        <v>0</v>
      </c>
      <c r="T76" s="98"/>
      <c r="U76" s="301">
        <f>SUM(U42:U75)</f>
        <v>0</v>
      </c>
      <c r="V76" s="72"/>
      <c r="W76" s="301">
        <f>SUM(W42:W75)</f>
        <v>0</v>
      </c>
      <c r="X76" s="71"/>
      <c r="Y76" s="301">
        <f>SUM(Y42:Y75)</f>
        <v>0</v>
      </c>
      <c r="Z76" s="72"/>
      <c r="AA76" s="301">
        <f>SUM(AA42:AA75)</f>
        <v>0</v>
      </c>
      <c r="AB76" s="71"/>
      <c r="AC76" s="301">
        <f>SUM(AC42:AC75)</f>
        <v>0</v>
      </c>
      <c r="AD76" s="72"/>
      <c r="AE76" s="301">
        <f>SUM(AE42:AE75)</f>
        <v>0</v>
      </c>
      <c r="AF76" s="71"/>
      <c r="AG76" s="301">
        <f>SUM(AG42:AG75)</f>
        <v>0</v>
      </c>
      <c r="AH76" s="72"/>
      <c r="AI76" s="301">
        <f>SUM(AI42:AI75)</f>
        <v>0</v>
      </c>
      <c r="AJ76" s="303"/>
      <c r="AK76" s="301">
        <f>SUM(AK42:AK75)</f>
        <v>0</v>
      </c>
      <c r="AL76" s="72"/>
      <c r="AM76" s="301">
        <f>SUM(AM42:AM75)</f>
        <v>0</v>
      </c>
      <c r="AN76" s="108">
        <f>SUM(H76,J76,L76,N76,P76,R76,T76,V76,X76,Z76,AB76,AD76,AF76,AH76,AJ76,AL76)</f>
        <v>0</v>
      </c>
      <c r="AO76" s="15">
        <v>26</v>
      </c>
      <c r="AP76" s="282">
        <f>SUM(I76,K76,M76,O76,Q76,S76,U76,W76,Y76,AA76,AC76,AE76,AG76,AI76,AK76,AM76)</f>
        <v>0</v>
      </c>
      <c r="AR76" s="312"/>
      <c r="AS76" s="309"/>
      <c r="AU76" s="9"/>
      <c r="AW76" s="16"/>
    </row>
    <row r="77" spans="1:51" s="12" customFormat="1" ht="17.25" customHeight="1" thickBot="1" x14ac:dyDescent="0.2">
      <c r="A77" s="11"/>
      <c r="B77" s="11"/>
      <c r="C77" s="5"/>
      <c r="D77" s="5"/>
      <c r="E77" s="5"/>
      <c r="F77" s="13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9"/>
      <c r="AR77" s="306"/>
      <c r="AS77" s="345"/>
      <c r="AU77" s="121"/>
      <c r="AV77" s="119"/>
      <c r="AW77" s="16"/>
      <c r="AX77" s="138"/>
      <c r="AY77" s="138"/>
    </row>
    <row r="78" spans="1:51" ht="17.25" customHeight="1" thickBot="1" x14ac:dyDescent="0.2">
      <c r="A78" s="381" t="s">
        <v>251</v>
      </c>
      <c r="B78" s="382"/>
      <c r="C78" s="382"/>
      <c r="D78" s="382"/>
      <c r="E78" s="382"/>
      <c r="F78" s="382"/>
      <c r="G78" s="382"/>
      <c r="H78" s="348">
        <f t="shared" ref="H78:AM78" si="3">SUM(H13,H40,H76)</f>
        <v>0</v>
      </c>
      <c r="I78" s="349">
        <f t="shared" si="3"/>
        <v>0</v>
      </c>
      <c r="J78" s="349">
        <f t="shared" si="3"/>
        <v>0</v>
      </c>
      <c r="K78" s="350">
        <f t="shared" si="3"/>
        <v>0</v>
      </c>
      <c r="L78" s="348">
        <f t="shared" si="3"/>
        <v>0</v>
      </c>
      <c r="M78" s="349">
        <f t="shared" si="3"/>
        <v>0</v>
      </c>
      <c r="N78" s="349">
        <f t="shared" si="3"/>
        <v>0</v>
      </c>
      <c r="O78" s="350">
        <f t="shared" si="3"/>
        <v>0</v>
      </c>
      <c r="P78" s="348">
        <f t="shared" si="3"/>
        <v>0</v>
      </c>
      <c r="Q78" s="349">
        <f t="shared" si="3"/>
        <v>0</v>
      </c>
      <c r="R78" s="349">
        <f t="shared" si="3"/>
        <v>0</v>
      </c>
      <c r="S78" s="350">
        <f t="shared" si="3"/>
        <v>0</v>
      </c>
      <c r="T78" s="348">
        <f t="shared" si="3"/>
        <v>0</v>
      </c>
      <c r="U78" s="349">
        <f t="shared" si="3"/>
        <v>0</v>
      </c>
      <c r="V78" s="349">
        <f t="shared" si="3"/>
        <v>0</v>
      </c>
      <c r="W78" s="350">
        <f t="shared" si="3"/>
        <v>0</v>
      </c>
      <c r="X78" s="348">
        <f t="shared" si="3"/>
        <v>0</v>
      </c>
      <c r="Y78" s="349">
        <f t="shared" si="3"/>
        <v>0</v>
      </c>
      <c r="Z78" s="349">
        <f t="shared" si="3"/>
        <v>0</v>
      </c>
      <c r="AA78" s="350">
        <f t="shared" si="3"/>
        <v>0</v>
      </c>
      <c r="AB78" s="348">
        <f t="shared" si="3"/>
        <v>0</v>
      </c>
      <c r="AC78" s="349">
        <f t="shared" si="3"/>
        <v>0</v>
      </c>
      <c r="AD78" s="349">
        <f t="shared" si="3"/>
        <v>0</v>
      </c>
      <c r="AE78" s="350">
        <f t="shared" si="3"/>
        <v>0</v>
      </c>
      <c r="AF78" s="348">
        <f t="shared" si="3"/>
        <v>0</v>
      </c>
      <c r="AG78" s="349">
        <f t="shared" si="3"/>
        <v>0</v>
      </c>
      <c r="AH78" s="349">
        <f t="shared" si="3"/>
        <v>0</v>
      </c>
      <c r="AI78" s="350">
        <f t="shared" si="3"/>
        <v>0</v>
      </c>
      <c r="AJ78" s="348">
        <f t="shared" si="3"/>
        <v>0</v>
      </c>
      <c r="AK78" s="349">
        <f t="shared" si="3"/>
        <v>0</v>
      </c>
      <c r="AL78" s="349">
        <f t="shared" si="3"/>
        <v>0</v>
      </c>
      <c r="AM78" s="350">
        <f t="shared" si="3"/>
        <v>0</v>
      </c>
      <c r="AN78" s="313">
        <f>SUM(H78,J78,L78,N78,P78,R78,T78,V78,X78,Z78,AB78,AD78,AF78,AH78,AJ78,AL78)</f>
        <v>0</v>
      </c>
      <c r="AO78" s="15">
        <v>93</v>
      </c>
      <c r="AP78" s="282">
        <f>SUM(I78,K78,M78,O78,Q78,S78,U78,W78,Y78,AA78,AC78,AE78,AG78,AI78,AK78,AM78)</f>
        <v>0</v>
      </c>
      <c r="AR78" s="312"/>
      <c r="AS78" s="345"/>
      <c r="AU78" s="9"/>
    </row>
    <row r="79" spans="1:51" ht="17.25" customHeight="1" thickBot="1" x14ac:dyDescent="0.2">
      <c r="A79" s="381" t="s">
        <v>252</v>
      </c>
      <c r="B79" s="382"/>
      <c r="C79" s="382"/>
      <c r="D79" s="382"/>
      <c r="E79" s="382"/>
      <c r="F79" s="382"/>
      <c r="G79" s="382"/>
      <c r="H79" s="348">
        <f>'単位修得状況確認表（共通教育科目，外国人留学生）'!H25+H78</f>
        <v>0</v>
      </c>
      <c r="I79" s="349">
        <f>'単位修得状況確認表（共通教育科目，外国人留学生）'!I25+I78</f>
        <v>0</v>
      </c>
      <c r="J79" s="349">
        <f>'単位修得状況確認表（共通教育科目，外国人留学生）'!J25+J78</f>
        <v>0</v>
      </c>
      <c r="K79" s="350">
        <f>'単位修得状況確認表（共通教育科目，外国人留学生）'!K25+K78</f>
        <v>0</v>
      </c>
      <c r="L79" s="348">
        <f>'単位修得状況確認表（共通教育科目，外国人留学生）'!L25+L78</f>
        <v>0</v>
      </c>
      <c r="M79" s="349">
        <f>'単位修得状況確認表（共通教育科目，外国人留学生）'!M25+M78</f>
        <v>0</v>
      </c>
      <c r="N79" s="349">
        <f>'単位修得状況確認表（共通教育科目，外国人留学生）'!N25+N78</f>
        <v>0</v>
      </c>
      <c r="O79" s="351">
        <f>'単位修得状況確認表（共通教育科目，外国人留学生）'!O25+O78</f>
        <v>0</v>
      </c>
      <c r="P79" s="352">
        <f>'単位修得状況確認表（共通教育科目，外国人留学生）'!P25+P78</f>
        <v>0</v>
      </c>
      <c r="Q79" s="349">
        <f>'単位修得状況確認表（共通教育科目，外国人留学生）'!Q25+Q78</f>
        <v>0</v>
      </c>
      <c r="R79" s="349">
        <f>'単位修得状況確認表（共通教育科目，外国人留学生）'!R25+R78</f>
        <v>0</v>
      </c>
      <c r="S79" s="350">
        <f>'単位修得状況確認表（共通教育科目，外国人留学生）'!S25+S78</f>
        <v>0</v>
      </c>
      <c r="T79" s="348">
        <f>'単位修得状況確認表（共通教育科目，外国人留学生）'!T25+T78</f>
        <v>0</v>
      </c>
      <c r="U79" s="349">
        <f>'単位修得状況確認表（共通教育科目，外国人留学生）'!U25+U78</f>
        <v>0</v>
      </c>
      <c r="V79" s="349">
        <f>'単位修得状況確認表（共通教育科目，外国人留学生）'!V25+V78</f>
        <v>0</v>
      </c>
      <c r="W79" s="351">
        <f>'単位修得状況確認表（共通教育科目，外国人留学生）'!W25+W78</f>
        <v>0</v>
      </c>
      <c r="X79" s="348">
        <f>'単位修得状況確認表（共通教育科目，外国人留学生）'!X25+X78</f>
        <v>0</v>
      </c>
      <c r="Y79" s="349">
        <f>'単位修得状況確認表（共通教育科目，外国人留学生）'!Y25+Y78</f>
        <v>0</v>
      </c>
      <c r="Z79" s="349">
        <f>'単位修得状況確認表（共通教育科目，外国人留学生）'!Z25+Z78</f>
        <v>0</v>
      </c>
      <c r="AA79" s="350">
        <f>'単位修得状況確認表（共通教育科目，外国人留学生）'!AA25+AA78</f>
        <v>0</v>
      </c>
      <c r="AB79" s="348">
        <f>'単位修得状況確認表（共通教育科目，外国人留学生）'!AB25+AB78</f>
        <v>0</v>
      </c>
      <c r="AC79" s="349">
        <f>'単位修得状況確認表（共通教育科目，外国人留学生）'!AC25+AC78</f>
        <v>0</v>
      </c>
      <c r="AD79" s="349">
        <f>'単位修得状況確認表（共通教育科目，外国人留学生）'!AD25+AD78</f>
        <v>0</v>
      </c>
      <c r="AE79" s="351">
        <f>'単位修得状況確認表（共通教育科目，外国人留学生）'!AE25+AE78</f>
        <v>0</v>
      </c>
      <c r="AF79" s="352">
        <f>'単位修得状況確認表（共通教育科目，外国人留学生）'!AF25+AF78</f>
        <v>0</v>
      </c>
      <c r="AG79" s="349">
        <f>'単位修得状況確認表（共通教育科目，外国人留学生）'!AG25+AG78</f>
        <v>0</v>
      </c>
      <c r="AH79" s="349">
        <f>'単位修得状況確認表（共通教育科目，外国人留学生）'!AH25+AH78</f>
        <v>0</v>
      </c>
      <c r="AI79" s="350">
        <f>'単位修得状況確認表（共通教育科目，外国人留学生）'!AI25+AI78</f>
        <v>0</v>
      </c>
      <c r="AJ79" s="348">
        <f>'単位修得状況確認表（共通教育科目，外国人留学生）'!AJ25+AJ78</f>
        <v>0</v>
      </c>
      <c r="AK79" s="349">
        <f>'単位修得状況確認表（共通教育科目，外国人留学生）'!AK25+AK78</f>
        <v>0</v>
      </c>
      <c r="AL79" s="349">
        <f>'単位修得状況確認表（共通教育科目，外国人留学生）'!AL25+AL78</f>
        <v>0</v>
      </c>
      <c r="AM79" s="351">
        <f>'単位修得状況確認表（共通教育科目，外国人留学生）'!AM25+AM78</f>
        <v>0</v>
      </c>
      <c r="AN79" s="300">
        <f>SUM(H79,J79,L79,N79,P79,R79,T79,V79,X79,Z79,AB79,AD79,AF79,AH79,AJ79,AL79)</f>
        <v>0</v>
      </c>
      <c r="AO79" s="49">
        <v>124</v>
      </c>
      <c r="AP79" s="297">
        <f>SUM(I79,K79,M79,O79,Q79,S79,U79,W79,Y79,AA79,AC79,AE79,AG79,AI79,AK79,AM79)</f>
        <v>0</v>
      </c>
      <c r="AS79" s="345"/>
      <c r="AU79" s="9"/>
    </row>
    <row r="80" spans="1:51" s="12" customFormat="1" ht="17.25" customHeight="1" thickTop="1" thickBot="1" x14ac:dyDescent="0.2">
      <c r="A80" s="121" t="s">
        <v>197</v>
      </c>
      <c r="B80" s="383" t="s">
        <v>198</v>
      </c>
      <c r="C80" s="383"/>
      <c r="D80" s="383"/>
      <c r="E80" s="383"/>
      <c r="F80" s="383"/>
      <c r="G80" s="383"/>
      <c r="H80" s="383"/>
      <c r="I80" s="383"/>
      <c r="J80" s="383"/>
      <c r="K80" s="38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451" t="s">
        <v>16</v>
      </c>
      <c r="AO80" s="452"/>
      <c r="AP80" s="296" t="str">
        <f>IF(AN79-AN82&gt;0,AP79/(AN79-AN82-'単位修得状況確認表（共通教育科目，外国人留学生）'!AN28+AN83+'単位修得状況確認表（共通教育科目，外国人留学生）'!AN29-AN84-'単位修得状況確認表（共通教育科目，外国人留学生）'!AN30),"")</f>
        <v/>
      </c>
      <c r="AR80" s="306"/>
      <c r="AS80" s="309"/>
      <c r="AU80" s="121"/>
      <c r="AV80" s="119"/>
      <c r="AX80" s="138"/>
      <c r="AY80" s="138"/>
    </row>
    <row r="81" spans="1:51" s="12" customFormat="1" ht="17.25" customHeight="1" thickTop="1" thickBot="1" x14ac:dyDescent="0.2">
      <c r="A81" s="121"/>
      <c r="B81" s="121"/>
      <c r="C81" s="5"/>
      <c r="D81" s="5"/>
      <c r="E81" s="5"/>
      <c r="F81" s="13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246"/>
      <c r="AO81" s="246"/>
      <c r="AP81" s="246"/>
      <c r="AQ81" s="9"/>
      <c r="AR81" s="306"/>
      <c r="AS81" s="309"/>
      <c r="AU81" s="121"/>
      <c r="AV81" s="119"/>
      <c r="AX81" s="138"/>
      <c r="AY81" s="138"/>
    </row>
    <row r="82" spans="1:51" ht="17.25" customHeight="1" thickBot="1" x14ac:dyDescent="0.2">
      <c r="A82" s="365" t="s">
        <v>256</v>
      </c>
      <c r="B82" s="366"/>
      <c r="C82" s="366"/>
      <c r="D82" s="366"/>
      <c r="E82" s="366"/>
      <c r="F82" s="366"/>
      <c r="G82" s="366"/>
      <c r="H82" s="361"/>
      <c r="I82" s="362"/>
      <c r="J82" s="363"/>
      <c r="K82" s="364"/>
      <c r="L82" s="361"/>
      <c r="M82" s="362"/>
      <c r="N82" s="363"/>
      <c r="O82" s="364"/>
      <c r="P82" s="361"/>
      <c r="Q82" s="362"/>
      <c r="R82" s="363"/>
      <c r="S82" s="364"/>
      <c r="T82" s="361"/>
      <c r="U82" s="362"/>
      <c r="V82" s="363"/>
      <c r="W82" s="364"/>
      <c r="X82" s="361"/>
      <c r="Y82" s="362"/>
      <c r="Z82" s="363"/>
      <c r="AA82" s="364"/>
      <c r="AB82" s="361"/>
      <c r="AC82" s="362"/>
      <c r="AD82" s="363"/>
      <c r="AE82" s="364"/>
      <c r="AF82" s="361"/>
      <c r="AG82" s="362"/>
      <c r="AH82" s="363"/>
      <c r="AI82" s="364"/>
      <c r="AJ82" s="361"/>
      <c r="AK82" s="362"/>
      <c r="AL82" s="363"/>
      <c r="AM82" s="364"/>
      <c r="AN82" s="109">
        <f>SUM(H82:AM82)</f>
        <v>0</v>
      </c>
      <c r="AO82" s="9"/>
      <c r="AP82" s="9"/>
      <c r="AS82" s="309"/>
      <c r="AU82" s="9"/>
    </row>
    <row r="83" spans="1:51" ht="17.25" customHeight="1" thickBot="1" x14ac:dyDescent="0.2">
      <c r="A83" s="365" t="s">
        <v>257</v>
      </c>
      <c r="B83" s="366"/>
      <c r="C83" s="366"/>
      <c r="D83" s="366"/>
      <c r="E83" s="366"/>
      <c r="F83" s="366"/>
      <c r="G83" s="366"/>
      <c r="H83" s="361"/>
      <c r="I83" s="362"/>
      <c r="J83" s="363"/>
      <c r="K83" s="364"/>
      <c r="L83" s="361"/>
      <c r="M83" s="362"/>
      <c r="N83" s="363"/>
      <c r="O83" s="364"/>
      <c r="P83" s="361"/>
      <c r="Q83" s="362"/>
      <c r="R83" s="363"/>
      <c r="S83" s="364"/>
      <c r="T83" s="361"/>
      <c r="U83" s="362"/>
      <c r="V83" s="363"/>
      <c r="W83" s="364"/>
      <c r="X83" s="361"/>
      <c r="Y83" s="362"/>
      <c r="Z83" s="363"/>
      <c r="AA83" s="364"/>
      <c r="AB83" s="361"/>
      <c r="AC83" s="362"/>
      <c r="AD83" s="363"/>
      <c r="AE83" s="364"/>
      <c r="AF83" s="361"/>
      <c r="AG83" s="362"/>
      <c r="AH83" s="363"/>
      <c r="AI83" s="364"/>
      <c r="AJ83" s="361"/>
      <c r="AK83" s="362"/>
      <c r="AL83" s="363"/>
      <c r="AM83" s="364"/>
      <c r="AN83" s="109">
        <f>SUM(H83:AM83)</f>
        <v>0</v>
      </c>
      <c r="AO83" s="9"/>
      <c r="AP83" s="9"/>
      <c r="AQ83" s="12"/>
      <c r="AS83" s="309"/>
      <c r="AU83" s="9"/>
    </row>
    <row r="84" spans="1:51" s="12" customFormat="1" ht="17.25" customHeight="1" thickBot="1" x14ac:dyDescent="0.2">
      <c r="A84" s="365" t="s">
        <v>262</v>
      </c>
      <c r="B84" s="366"/>
      <c r="C84" s="366"/>
      <c r="D84" s="366"/>
      <c r="E84" s="366"/>
      <c r="F84" s="366"/>
      <c r="G84" s="431"/>
      <c r="H84" s="361"/>
      <c r="I84" s="362"/>
      <c r="J84" s="363"/>
      <c r="K84" s="364"/>
      <c r="L84" s="361"/>
      <c r="M84" s="362"/>
      <c r="N84" s="363"/>
      <c r="O84" s="364"/>
      <c r="P84" s="361"/>
      <c r="Q84" s="362"/>
      <c r="R84" s="363"/>
      <c r="S84" s="364"/>
      <c r="T84" s="361"/>
      <c r="U84" s="362"/>
      <c r="V84" s="363"/>
      <c r="W84" s="364"/>
      <c r="X84" s="361"/>
      <c r="Y84" s="362"/>
      <c r="Z84" s="363"/>
      <c r="AA84" s="364"/>
      <c r="AB84" s="361"/>
      <c r="AC84" s="362"/>
      <c r="AD84" s="363"/>
      <c r="AE84" s="364"/>
      <c r="AF84" s="361"/>
      <c r="AG84" s="362"/>
      <c r="AH84" s="363"/>
      <c r="AI84" s="364"/>
      <c r="AJ84" s="361"/>
      <c r="AK84" s="362"/>
      <c r="AL84" s="363"/>
      <c r="AM84" s="364"/>
      <c r="AN84" s="109">
        <f>SUM(H84:AM84)</f>
        <v>0</v>
      </c>
      <c r="AO84" s="5"/>
      <c r="AP84" s="5"/>
      <c r="AR84" s="306"/>
      <c r="AS84" s="343"/>
      <c r="AU84" s="121"/>
      <c r="AV84" s="119"/>
      <c r="AX84" s="138"/>
      <c r="AY84" s="138"/>
    </row>
    <row r="85" spans="1:5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R85" s="312"/>
      <c r="AU85" s="4"/>
    </row>
    <row r="86" spans="1:5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S86" s="312"/>
      <c r="AU86" s="4"/>
    </row>
    <row r="87" spans="1:5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2"/>
      <c r="AR87" s="312"/>
      <c r="AS87" s="310"/>
      <c r="AU87" s="4"/>
    </row>
    <row r="88" spans="1:51" x14ac:dyDescent="0.15">
      <c r="AR88" s="312"/>
      <c r="AS88" s="312"/>
    </row>
    <row r="89" spans="1:51" x14ac:dyDescent="0.15">
      <c r="AR89" s="312"/>
    </row>
    <row r="91" spans="1:51" x14ac:dyDescent="0.15">
      <c r="AS91" s="310"/>
    </row>
  </sheetData>
  <sheetProtection password="CC61" sheet="1" objects="1" scenarios="1" selectLockedCells="1"/>
  <mergeCells count="101">
    <mergeCell ref="AH83:AI83"/>
    <mergeCell ref="AJ83:AK83"/>
    <mergeCell ref="AL83:AM83"/>
    <mergeCell ref="X82:Y82"/>
    <mergeCell ref="T82:U82"/>
    <mergeCell ref="V83:W83"/>
    <mergeCell ref="AB83:AC83"/>
    <mergeCell ref="A83:G83"/>
    <mergeCell ref="H83:I83"/>
    <mergeCell ref="J83:K83"/>
    <mergeCell ref="L83:M83"/>
    <mergeCell ref="N83:O83"/>
    <mergeCell ref="P83:Q83"/>
    <mergeCell ref="R83:S83"/>
    <mergeCell ref="T83:U83"/>
    <mergeCell ref="X83:Y83"/>
    <mergeCell ref="AD83:AE83"/>
    <mergeCell ref="AF83:AG83"/>
    <mergeCell ref="Z83:AA83"/>
    <mergeCell ref="J82:K82"/>
    <mergeCell ref="L82:M82"/>
    <mergeCell ref="N82:O82"/>
    <mergeCell ref="P82:Q82"/>
    <mergeCell ref="R82:S82"/>
    <mergeCell ref="A2:AP2"/>
    <mergeCell ref="AN3:AN6"/>
    <mergeCell ref="H4:K4"/>
    <mergeCell ref="L4:O4"/>
    <mergeCell ref="P4:S4"/>
    <mergeCell ref="J5:K5"/>
    <mergeCell ref="L5:M5"/>
    <mergeCell ref="N5:O5"/>
    <mergeCell ref="AP3:AP6"/>
    <mergeCell ref="T4:W4"/>
    <mergeCell ref="Z5:AA5"/>
    <mergeCell ref="AO3:AO6"/>
    <mergeCell ref="V5:W5"/>
    <mergeCell ref="X4:AA4"/>
    <mergeCell ref="AJ5:AK5"/>
    <mergeCell ref="H3:AM3"/>
    <mergeCell ref="AL5:AM5"/>
    <mergeCell ref="AF5:AG5"/>
    <mergeCell ref="AH5:AI5"/>
    <mergeCell ref="AF4:AI4"/>
    <mergeCell ref="AJ4:AM4"/>
    <mergeCell ref="X5:Y5"/>
    <mergeCell ref="AB4:AE4"/>
    <mergeCell ref="H5:I5"/>
    <mergeCell ref="AL82:AM82"/>
    <mergeCell ref="AD82:AE82"/>
    <mergeCell ref="AF82:AG82"/>
    <mergeCell ref="AU54:AU59"/>
    <mergeCell ref="B80:K80"/>
    <mergeCell ref="A82:G82"/>
    <mergeCell ref="AN80:AO80"/>
    <mergeCell ref="V82:W82"/>
    <mergeCell ref="A78:G78"/>
    <mergeCell ref="A79:G79"/>
    <mergeCell ref="H82:I82"/>
    <mergeCell ref="AJ82:AK82"/>
    <mergeCell ref="AH82:AI82"/>
    <mergeCell ref="A76:G76"/>
    <mergeCell ref="Z82:AA82"/>
    <mergeCell ref="AB82:AC82"/>
    <mergeCell ref="AS73:AS75"/>
    <mergeCell ref="A3:B3"/>
    <mergeCell ref="A6:B6"/>
    <mergeCell ref="A13:G13"/>
    <mergeCell ref="A42:A75"/>
    <mergeCell ref="A15:A39"/>
    <mergeCell ref="B60:B65"/>
    <mergeCell ref="A40:G40"/>
    <mergeCell ref="AY7:AY8"/>
    <mergeCell ref="AY9:AY10"/>
    <mergeCell ref="AB5:AC5"/>
    <mergeCell ref="AD5:AE5"/>
    <mergeCell ref="P5:Q5"/>
    <mergeCell ref="R5:S5"/>
    <mergeCell ref="T5:U5"/>
    <mergeCell ref="AU60:AU65"/>
    <mergeCell ref="AU66:AU75"/>
    <mergeCell ref="AU7:AU39"/>
    <mergeCell ref="AU42:AU47"/>
    <mergeCell ref="AU48:AU53"/>
    <mergeCell ref="AJ84:AK84"/>
    <mergeCell ref="AL84:AM84"/>
    <mergeCell ref="A84:G84"/>
    <mergeCell ref="H84:I84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</mergeCells>
  <phoneticPr fontId="4"/>
  <dataValidations count="1">
    <dataValidation type="list" allowBlank="1" showInputMessage="1" showErrorMessage="1" sqref="P15:P39 L15:L39 T15:T39 R15:R39 V15:V39 N15:N39 J15:J39 X15:X39 AB15:AB39 AF15:AF39 AH15:AH39 AD15:AD39 Z15:Z39 Z7:Z12 AD7:AD12 AL7:AL12 AH7:AH12 AJ7:AJ12 AB7:AB12 AF7:AF12 X7:X12 J7:J12 N7:N12 V7:V12 R7:R12 T7:T12 L7:L12 P7:P12 H7:H12 H15:H39 AJ15:AJ39 AL15:AL39 R42:R75 N42:N75 L42:L75 J42:J75 H42:H75 T42:T75 AF42:AF75 AL42:AL75 AH42:AH75 AD42:AD75 AB42:AB75 Z42:Z75 X42:X75 AJ42:AJ75 P42:P75 V42:V75">
      <formula1>$AV$1:$AV$6</formula1>
    </dataValidation>
  </dataValidations>
  <pageMargins left="0.43307086614173229" right="0.28000000000000003" top="0.35433070866141736" bottom="0.35433070866141736" header="0" footer="0"/>
  <pageSetup paperSize="9" scale="5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7</xdr:col>
                <xdr:colOff>19050</xdr:colOff>
                <xdr:row>1</xdr:row>
                <xdr:rowOff>295275</xdr:rowOff>
              </from>
              <to>
                <xdr:col>11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Q231"/>
  <sheetViews>
    <sheetView view="pageBreakPreview" topLeftCell="A43" zoomScaleNormal="60" zoomScaleSheetLayoutView="100" workbookViewId="0">
      <selection activeCell="H29" sqref="H29"/>
    </sheetView>
  </sheetViews>
  <sheetFormatPr defaultColWidth="9" defaultRowHeight="13.5" x14ac:dyDescent="0.15"/>
  <cols>
    <col min="1" max="1" width="3.75" style="18" customWidth="1"/>
    <col min="2" max="2" width="14.25" style="18" bestFit="1" customWidth="1"/>
    <col min="3" max="8" width="15.125" style="18" customWidth="1"/>
    <col min="9" max="19" width="9" style="18" customWidth="1"/>
    <col min="20" max="20" width="3.75" style="18" customWidth="1"/>
    <col min="21" max="16384" width="9" style="18"/>
  </cols>
  <sheetData>
    <row r="2" spans="2:8" ht="14.25" x14ac:dyDescent="0.15">
      <c r="B2" s="19" t="s">
        <v>40</v>
      </c>
    </row>
    <row r="3" spans="2:8" ht="14.25" thickBot="1" x14ac:dyDescent="0.2"/>
    <row r="4" spans="2:8" ht="14.25" thickBot="1" x14ac:dyDescent="0.2">
      <c r="C4" s="461" t="s">
        <v>236</v>
      </c>
      <c r="D4" s="462"/>
      <c r="E4" s="461" t="s">
        <v>237</v>
      </c>
      <c r="F4" s="462"/>
      <c r="G4" s="461" t="s">
        <v>246</v>
      </c>
      <c r="H4" s="462"/>
    </row>
    <row r="5" spans="2:8" ht="14.25" thickBot="1" x14ac:dyDescent="0.2">
      <c r="B5" s="31"/>
      <c r="C5" s="32" t="s">
        <v>11</v>
      </c>
      <c r="D5" s="33" t="s">
        <v>13</v>
      </c>
      <c r="E5" s="32" t="s">
        <v>11</v>
      </c>
      <c r="F5" s="33" t="s">
        <v>13</v>
      </c>
      <c r="G5" s="32" t="s">
        <v>11</v>
      </c>
      <c r="H5" s="33" t="s">
        <v>13</v>
      </c>
    </row>
    <row r="6" spans="2:8" x14ac:dyDescent="0.15">
      <c r="B6" s="28" t="s">
        <v>347</v>
      </c>
      <c r="C6" s="29">
        <f>SUM('単位修得状況確認表（共通教育科目，外国人留学生）'!H$7:H$12)</f>
        <v>0</v>
      </c>
      <c r="D6" s="30">
        <f>SUM(C$6:C6)</f>
        <v>0</v>
      </c>
      <c r="E6" s="29">
        <f>SUM('単位修得状況確認表（共通教育科目，外国人留学生）'!H$13:H$14)</f>
        <v>0</v>
      </c>
      <c r="F6" s="30">
        <f>SUM(E$6:E6)</f>
        <v>0</v>
      </c>
      <c r="G6" s="29">
        <f>SUM('単位修得状況確認表（共通教育科目，外国人留学生）'!H$15:H$16)</f>
        <v>0</v>
      </c>
      <c r="H6" s="30">
        <f>SUM(G$6:G6)</f>
        <v>0</v>
      </c>
    </row>
    <row r="7" spans="2:8" ht="14.25" thickBot="1" x14ac:dyDescent="0.2">
      <c r="B7" s="20" t="s">
        <v>348</v>
      </c>
      <c r="C7" s="21">
        <f>SUM('単位修得状況確認表（共通教育科目，外国人留学生）'!J$7:J$12)</f>
        <v>0</v>
      </c>
      <c r="D7" s="34">
        <f>SUM(C$6:C7)</f>
        <v>0</v>
      </c>
      <c r="E7" s="21">
        <f>SUM('単位修得状況確認表（共通教育科目，外国人留学生）'!J$13:J$14)</f>
        <v>0</v>
      </c>
      <c r="F7" s="34">
        <f>SUM(E$6:E7)</f>
        <v>0</v>
      </c>
      <c r="G7" s="21">
        <f>SUM('単位修得状況確認表（共通教育科目，外国人留学生）'!J$15:J$16)</f>
        <v>0</v>
      </c>
      <c r="H7" s="34">
        <f>SUM(G$6:G7)</f>
        <v>0</v>
      </c>
    </row>
    <row r="8" spans="2:8" x14ac:dyDescent="0.15">
      <c r="B8" s="25" t="s">
        <v>349</v>
      </c>
      <c r="C8" s="26">
        <f>SUM('単位修得状況確認表（共通教育科目，外国人留学生）'!L$7:L$12)</f>
        <v>0</v>
      </c>
      <c r="D8" s="30">
        <f>SUM(C$6:C8)</f>
        <v>0</v>
      </c>
      <c r="E8" s="26">
        <f>SUM('単位修得状況確認表（共通教育科目，外国人留学生）'!L$13:L$14)</f>
        <v>0</v>
      </c>
      <c r="F8" s="30">
        <f>SUM(E$6:E8)</f>
        <v>0</v>
      </c>
      <c r="G8" s="26">
        <f>SUM('単位修得状況確認表（共通教育科目，外国人留学生）'!L$15:L$16)</f>
        <v>0</v>
      </c>
      <c r="H8" s="30">
        <f>SUM(G$6:G8)</f>
        <v>0</v>
      </c>
    </row>
    <row r="9" spans="2:8" ht="14.25" thickBot="1" x14ac:dyDescent="0.2">
      <c r="B9" s="23" t="s">
        <v>350</v>
      </c>
      <c r="C9" s="24">
        <f>SUM('単位修得状況確認表（共通教育科目，外国人留学生）'!N$7:N$12)</f>
        <v>0</v>
      </c>
      <c r="D9" s="34">
        <f>SUM(C$6:C9)</f>
        <v>0</v>
      </c>
      <c r="E9" s="24">
        <f>SUM('単位修得状況確認表（共通教育科目，外国人留学生）'!N$13:N$14)</f>
        <v>0</v>
      </c>
      <c r="F9" s="34">
        <f>SUM(E$6:E9)</f>
        <v>0</v>
      </c>
      <c r="G9" s="24">
        <f>SUM('単位修得状況確認表（共通教育科目，外国人留学生）'!N$15:N$16)</f>
        <v>0</v>
      </c>
      <c r="H9" s="34">
        <f>SUM(G$6:G9)</f>
        <v>0</v>
      </c>
    </row>
    <row r="10" spans="2:8" x14ac:dyDescent="0.15">
      <c r="B10" s="28" t="s">
        <v>351</v>
      </c>
      <c r="C10" s="29">
        <f>SUM('単位修得状況確認表（共通教育科目，外国人留学生）'!P$7:P$12)</f>
        <v>0</v>
      </c>
      <c r="D10" s="30">
        <f>SUM(C$6:C10)</f>
        <v>0</v>
      </c>
      <c r="E10" s="29">
        <f>SUM('単位修得状況確認表（共通教育科目，外国人留学生）'!P$13:P$14)</f>
        <v>0</v>
      </c>
      <c r="F10" s="30">
        <f>SUM(E$6:E10)</f>
        <v>0</v>
      </c>
      <c r="G10" s="29">
        <f>SUM('単位修得状況確認表（共通教育科目，外国人留学生）'!P$15:P$16)</f>
        <v>0</v>
      </c>
      <c r="H10" s="30">
        <f>SUM(G$6:G10)</f>
        <v>0</v>
      </c>
    </row>
    <row r="11" spans="2:8" ht="14.25" thickBot="1" x14ac:dyDescent="0.2">
      <c r="B11" s="20" t="s">
        <v>352</v>
      </c>
      <c r="C11" s="21">
        <f>SUM('単位修得状況確認表（共通教育科目，外国人留学生）'!R$7:R$12)</f>
        <v>0</v>
      </c>
      <c r="D11" s="34">
        <f>SUM(C$6:C11)</f>
        <v>0</v>
      </c>
      <c r="E11" s="21">
        <f>SUM('単位修得状況確認表（共通教育科目，外国人留学生）'!R$13:R$14)</f>
        <v>0</v>
      </c>
      <c r="F11" s="34">
        <f>SUM(E$6:E11)</f>
        <v>0</v>
      </c>
      <c r="G11" s="21">
        <f>SUM('単位修得状況確認表（共通教育科目，外国人留学生）'!R$15:R$16)</f>
        <v>0</v>
      </c>
      <c r="H11" s="34">
        <f>SUM(G$6:G11)</f>
        <v>0</v>
      </c>
    </row>
    <row r="12" spans="2:8" x14ac:dyDescent="0.15">
      <c r="B12" s="25" t="s">
        <v>353</v>
      </c>
      <c r="C12" s="26">
        <f>SUM('単位修得状況確認表（共通教育科目，外国人留学生）'!T$7:T$12)</f>
        <v>0</v>
      </c>
      <c r="D12" s="30">
        <f>SUM(C$6:C12)</f>
        <v>0</v>
      </c>
      <c r="E12" s="26">
        <f>SUM('単位修得状況確認表（共通教育科目，外国人留学生）'!T$13:T$14)</f>
        <v>0</v>
      </c>
      <c r="F12" s="30">
        <f>SUM(E$6:E12)</f>
        <v>0</v>
      </c>
      <c r="G12" s="26">
        <f>SUM('単位修得状況確認表（共通教育科目，外国人留学生）'!T$15:T$16)</f>
        <v>0</v>
      </c>
      <c r="H12" s="30">
        <f>SUM(G$6:G12)</f>
        <v>0</v>
      </c>
    </row>
    <row r="13" spans="2:8" ht="14.25" thickBot="1" x14ac:dyDescent="0.2">
      <c r="B13" s="20" t="s">
        <v>354</v>
      </c>
      <c r="C13" s="21">
        <f>SUM('単位修得状況確認表（共通教育科目，外国人留学生）'!V$7:V$12)</f>
        <v>0</v>
      </c>
      <c r="D13" s="34">
        <f>SUM(C$6:C13)</f>
        <v>0</v>
      </c>
      <c r="E13" s="21">
        <f>SUM('単位修得状況確認表（共通教育科目，外国人留学生）'!V$13:V$14)</f>
        <v>0</v>
      </c>
      <c r="F13" s="34">
        <f>SUM(E$6:E13)</f>
        <v>0</v>
      </c>
      <c r="G13" s="21">
        <f>SUM('単位修得状況確認表（共通教育科目，外国人留学生）'!V$15:V$16)</f>
        <v>0</v>
      </c>
      <c r="H13" s="34">
        <f>SUM(G$6:G13)</f>
        <v>0</v>
      </c>
    </row>
    <row r="14" spans="2:8" hidden="1" x14ac:dyDescent="0.15">
      <c r="B14" s="28" t="s">
        <v>355</v>
      </c>
      <c r="C14" s="29">
        <f>SUM('単位修得状況確認表（共通教育科目，外国人留学生）'!X$7:X$12)</f>
        <v>0</v>
      </c>
      <c r="D14" s="30" t="str">
        <f>IF(SUM($C189:$C$196)=0,"",SUM(C$6:C14))</f>
        <v/>
      </c>
      <c r="E14" s="29">
        <f>SUM('単位修得状況確認表（共通教育科目，外国人留学生）'!X$13:X$14)</f>
        <v>0</v>
      </c>
      <c r="F14" s="30" t="str">
        <f>IF(SUM($C189:$C$196)=0,"",SUM(E$6:E14))</f>
        <v/>
      </c>
      <c r="G14" s="29">
        <f>SUM('単位修得状況確認表（共通教育科目，外国人留学生）'!X$15:X$16)</f>
        <v>0</v>
      </c>
      <c r="H14" s="30" t="str">
        <f>IF(SUM($C189:$C$196)=0,"",SUM(G$6:G14))</f>
        <v/>
      </c>
    </row>
    <row r="15" spans="2:8" ht="14.25" hidden="1" thickBot="1" x14ac:dyDescent="0.2">
      <c r="B15" s="20" t="s">
        <v>356</v>
      </c>
      <c r="C15" s="21">
        <f>SUM('単位修得状況確認表（共通教育科目，外国人留学生）'!Z$7:Z$12)</f>
        <v>0</v>
      </c>
      <c r="D15" s="34" t="str">
        <f>IF(SUM($C190:$C$196)=0,"",SUM(C$6:C15))</f>
        <v/>
      </c>
      <c r="E15" s="21">
        <f>SUM('単位修得状況確認表（共通教育科目，外国人留学生）'!Z$13:Z$14)</f>
        <v>0</v>
      </c>
      <c r="F15" s="34" t="str">
        <f>IF(SUM($C190:$C$196)=0,"",SUM(E$6:E15))</f>
        <v/>
      </c>
      <c r="G15" s="21">
        <f>SUM('単位修得状況確認表（共通教育科目，外国人留学生）'!Z$15:Z$16)</f>
        <v>0</v>
      </c>
      <c r="H15" s="34" t="str">
        <f>IF(SUM($C190:$C$196)=0,"",SUM(G$6:G15))</f>
        <v/>
      </c>
    </row>
    <row r="16" spans="2:8" hidden="1" x14ac:dyDescent="0.15">
      <c r="B16" s="25" t="s">
        <v>357</v>
      </c>
      <c r="C16" s="26">
        <f>SUM('単位修得状況確認表（共通教育科目，外国人留学生）'!AB$7:AB$12)</f>
        <v>0</v>
      </c>
      <c r="D16" s="30" t="str">
        <f>IF(SUM($C191:$C$196)=0,"",SUM(C$6:C16))</f>
        <v/>
      </c>
      <c r="E16" s="26">
        <f>SUM('単位修得状況確認表（共通教育科目，外国人留学生）'!AB$13:AB$14)</f>
        <v>0</v>
      </c>
      <c r="F16" s="30" t="str">
        <f>IF(SUM($C191:$C$196)=0,"",SUM(E$6:E16))</f>
        <v/>
      </c>
      <c r="G16" s="26">
        <f>SUM('単位修得状況確認表（共通教育科目，外国人留学生）'!AB$15:AB$16)</f>
        <v>0</v>
      </c>
      <c r="H16" s="30" t="str">
        <f>IF(SUM($C191:$C$196)=0,"",SUM(G$6:G16))</f>
        <v/>
      </c>
    </row>
    <row r="17" spans="2:8" ht="14.25" hidden="1" thickBot="1" x14ac:dyDescent="0.2">
      <c r="B17" s="23" t="s">
        <v>358</v>
      </c>
      <c r="C17" s="24">
        <f>SUM('単位修得状況確認表（共通教育科目，外国人留学生）'!AD$7:AD$12)</f>
        <v>0</v>
      </c>
      <c r="D17" s="34" t="str">
        <f>IF(SUM($C192:$C$196)=0,"",SUM(C$6:C17))</f>
        <v/>
      </c>
      <c r="E17" s="24">
        <f>SUM('単位修得状況確認表（共通教育科目，外国人留学生）'!AD$13:AD$14)</f>
        <v>0</v>
      </c>
      <c r="F17" s="34" t="str">
        <f>IF(SUM($C192:$C$196)=0,"",SUM(E$6:E17))</f>
        <v/>
      </c>
      <c r="G17" s="24">
        <f>SUM('単位修得状況確認表（共通教育科目，外国人留学生）'!AD$15:AD$16)</f>
        <v>0</v>
      </c>
      <c r="H17" s="34" t="str">
        <f>IF(SUM($C192:$C$196)=0,"",SUM(G$6:G17))</f>
        <v/>
      </c>
    </row>
    <row r="18" spans="2:8" hidden="1" x14ac:dyDescent="0.15">
      <c r="B18" s="28" t="s">
        <v>359</v>
      </c>
      <c r="C18" s="29">
        <f>SUM('単位修得状況確認表（共通教育科目，外国人留学生）'!AF$7:AF$12)</f>
        <v>0</v>
      </c>
      <c r="D18" s="30" t="str">
        <f>IF(SUM($C193:$C$196)=0,"",SUM(C$6:C18))</f>
        <v/>
      </c>
      <c r="E18" s="29">
        <f>SUM('単位修得状況確認表（共通教育科目，外国人留学生）'!AF$13:AF$14)</f>
        <v>0</v>
      </c>
      <c r="F18" s="30" t="str">
        <f>IF(SUM($C193:$C$196)=0,"",SUM(E$6:E18))</f>
        <v/>
      </c>
      <c r="G18" s="29">
        <f>SUM('単位修得状況確認表（共通教育科目，外国人留学生）'!AF$15:AF$16)</f>
        <v>0</v>
      </c>
      <c r="H18" s="30" t="str">
        <f>IF(SUM($C193:$C$196)=0,"",SUM(G$6:G18))</f>
        <v/>
      </c>
    </row>
    <row r="19" spans="2:8" ht="14.25" hidden="1" thickBot="1" x14ac:dyDescent="0.2">
      <c r="B19" s="20" t="s">
        <v>360</v>
      </c>
      <c r="C19" s="21">
        <f>SUM('単位修得状況確認表（共通教育科目，外国人留学生）'!AH$7:AH$12)</f>
        <v>0</v>
      </c>
      <c r="D19" s="34" t="str">
        <f>IF(SUM($C194:$C$196)=0,"",SUM(C$6:C19))</f>
        <v/>
      </c>
      <c r="E19" s="21">
        <f>SUM('単位修得状況確認表（共通教育科目，外国人留学生）'!AH$13:AH$14)</f>
        <v>0</v>
      </c>
      <c r="F19" s="34" t="str">
        <f>IF(SUM($C194:$C$196)=0,"",SUM(E$6:E19))</f>
        <v/>
      </c>
      <c r="G19" s="21">
        <f>SUM('単位修得状況確認表（共通教育科目，外国人留学生）'!AH$15:AH$16)</f>
        <v>0</v>
      </c>
      <c r="H19" s="34" t="str">
        <f>IF(SUM($C194:$C$196)=0,"",SUM(G$6:G19))</f>
        <v/>
      </c>
    </row>
    <row r="20" spans="2:8" hidden="1" x14ac:dyDescent="0.15">
      <c r="B20" s="25" t="s">
        <v>361</v>
      </c>
      <c r="C20" s="26">
        <f>SUM('単位修得状況確認表（共通教育科目，外国人留学生）'!AJ$7:AJ$12)</f>
        <v>0</v>
      </c>
      <c r="D20" s="30" t="str">
        <f>IF(SUM($C195:$C$196)=0,"",SUM(C$6:C20))</f>
        <v/>
      </c>
      <c r="E20" s="26">
        <f>SUM('単位修得状況確認表（共通教育科目，外国人留学生）'!AJ$13:AJ$14)</f>
        <v>0</v>
      </c>
      <c r="F20" s="30" t="str">
        <f>IF(SUM($C195:$C$196)=0,"",SUM(E$6:E20))</f>
        <v/>
      </c>
      <c r="G20" s="26">
        <f>SUM('単位修得状況確認表（共通教育科目，外国人留学生）'!AJ$15:AJ$16)</f>
        <v>0</v>
      </c>
      <c r="H20" s="30" t="str">
        <f>IF(SUM($C195:$C$196)=0,"",SUM(G$6:G20))</f>
        <v/>
      </c>
    </row>
    <row r="21" spans="2:8" ht="14.25" hidden="1" thickBot="1" x14ac:dyDescent="0.2">
      <c r="B21" s="20" t="s">
        <v>362</v>
      </c>
      <c r="C21" s="21">
        <f>SUM('単位修得状況確認表（共通教育科目，外国人留学生）'!AL$7:AL$12)</f>
        <v>0</v>
      </c>
      <c r="D21" s="34" t="str">
        <f>IF(SUM($C196:$C$196)=0,"",SUM(C$6:C21))</f>
        <v/>
      </c>
      <c r="E21" s="21">
        <f>SUM('単位修得状況確認表（共通教育科目，外国人留学生）'!AL$13:AL$14)</f>
        <v>0</v>
      </c>
      <c r="F21" s="34" t="str">
        <f>IF(SUM($C196:$C$196)=0,"",SUM(E$6:E21))</f>
        <v/>
      </c>
      <c r="G21" s="21">
        <f>SUM('単位修得状況確認表（共通教育科目，外国人留学生）'!AL$15:AL$16)</f>
        <v>0</v>
      </c>
      <c r="H21" s="34" t="str">
        <f>IF(SUM($C196:$C$196)=0,"",SUM(G$6:G21))</f>
        <v/>
      </c>
    </row>
    <row r="29" spans="2:8" ht="14.25" x14ac:dyDescent="0.15">
      <c r="B29" s="58"/>
      <c r="C29" s="59"/>
      <c r="D29" s="59"/>
      <c r="E29" s="59"/>
      <c r="F29" s="59"/>
      <c r="G29" s="59"/>
      <c r="H29" s="59"/>
    </row>
    <row r="30" spans="2:8" x14ac:dyDescent="0.15">
      <c r="B30" s="59"/>
      <c r="C30" s="59"/>
      <c r="D30" s="59"/>
      <c r="E30" s="59"/>
      <c r="F30" s="59"/>
      <c r="G30" s="59"/>
      <c r="H30" s="59"/>
    </row>
    <row r="31" spans="2:8" x14ac:dyDescent="0.15">
      <c r="B31" s="57"/>
      <c r="C31" s="57"/>
      <c r="D31" s="57"/>
      <c r="E31" s="59"/>
      <c r="F31" s="59"/>
      <c r="G31" s="59"/>
      <c r="H31" s="59"/>
    </row>
    <row r="32" spans="2:8" x14ac:dyDescent="0.15">
      <c r="B32" s="60"/>
      <c r="C32" s="60"/>
      <c r="D32" s="60"/>
      <c r="E32" s="59"/>
      <c r="F32" s="59"/>
      <c r="G32" s="59"/>
      <c r="H32" s="59"/>
    </row>
    <row r="33" spans="2:8" x14ac:dyDescent="0.15">
      <c r="B33" s="60"/>
      <c r="C33" s="60"/>
      <c r="D33" s="60"/>
      <c r="E33" s="59"/>
      <c r="F33" s="59"/>
      <c r="G33" s="59"/>
      <c r="H33" s="59"/>
    </row>
    <row r="34" spans="2:8" x14ac:dyDescent="0.15">
      <c r="B34" s="60"/>
      <c r="C34" s="60"/>
      <c r="D34" s="60"/>
      <c r="E34" s="59"/>
      <c r="F34" s="59"/>
      <c r="G34" s="59"/>
      <c r="H34" s="59"/>
    </row>
    <row r="35" spans="2:8" x14ac:dyDescent="0.15">
      <c r="B35" s="60"/>
      <c r="C35" s="60"/>
      <c r="D35" s="60"/>
      <c r="E35" s="59"/>
      <c r="F35" s="59"/>
      <c r="G35" s="59"/>
      <c r="H35" s="59"/>
    </row>
    <row r="36" spans="2:8" x14ac:dyDescent="0.15">
      <c r="B36" s="60"/>
      <c r="C36" s="60"/>
      <c r="D36" s="60"/>
      <c r="E36" s="59"/>
      <c r="F36" s="59"/>
      <c r="G36" s="59"/>
      <c r="H36" s="59"/>
    </row>
    <row r="37" spans="2:8" x14ac:dyDescent="0.15">
      <c r="B37" s="60"/>
      <c r="C37" s="60"/>
      <c r="D37" s="60"/>
      <c r="E37" s="59"/>
      <c r="F37" s="59"/>
      <c r="G37" s="59"/>
      <c r="H37" s="59"/>
    </row>
    <row r="38" spans="2:8" x14ac:dyDescent="0.15">
      <c r="B38" s="60"/>
      <c r="C38" s="60"/>
      <c r="D38" s="60"/>
      <c r="E38" s="59"/>
      <c r="F38" s="59"/>
      <c r="G38" s="59"/>
      <c r="H38" s="59"/>
    </row>
    <row r="39" spans="2:8" x14ac:dyDescent="0.15">
      <c r="B39" s="60"/>
      <c r="C39" s="60"/>
      <c r="D39" s="60"/>
      <c r="E39" s="59"/>
      <c r="F39" s="59"/>
      <c r="G39" s="59"/>
      <c r="H39" s="59"/>
    </row>
    <row r="41" spans="2:8" ht="14.25" x14ac:dyDescent="0.15">
      <c r="B41" s="19" t="s">
        <v>41</v>
      </c>
    </row>
    <row r="42" spans="2:8" ht="14.25" thickBot="1" x14ac:dyDescent="0.2"/>
    <row r="43" spans="2:8" ht="14.25" thickBot="1" x14ac:dyDescent="0.2">
      <c r="C43" s="461" t="s">
        <v>137</v>
      </c>
      <c r="D43" s="463"/>
      <c r="E43" s="461" t="s">
        <v>143</v>
      </c>
      <c r="F43" s="462"/>
    </row>
    <row r="44" spans="2:8" ht="14.25" thickBot="1" x14ac:dyDescent="0.2">
      <c r="B44" s="31"/>
      <c r="C44" s="32" t="s">
        <v>11</v>
      </c>
      <c r="D44" s="33" t="s">
        <v>13</v>
      </c>
      <c r="E44" s="32" t="s">
        <v>11</v>
      </c>
      <c r="F44" s="33" t="s">
        <v>13</v>
      </c>
    </row>
    <row r="45" spans="2:8" x14ac:dyDescent="0.15">
      <c r="B45" s="28" t="s">
        <v>347</v>
      </c>
      <c r="C45" s="29">
        <f>SUM('単位修得状況確認表（共通教育科目，外国人留学生）'!H$18:H$21)</f>
        <v>0</v>
      </c>
      <c r="D45" s="30">
        <f>SUM(C$45:C45)</f>
        <v>0</v>
      </c>
      <c r="E45" s="29">
        <f>SUM('単位修得状況確認表（共通教育科目，外国人留学生）'!H$22:H$23)</f>
        <v>0</v>
      </c>
      <c r="F45" s="30">
        <f>SUM(E$45:E45)</f>
        <v>0</v>
      </c>
    </row>
    <row r="46" spans="2:8" ht="14.25" thickBot="1" x14ac:dyDescent="0.2">
      <c r="B46" s="20" t="s">
        <v>348</v>
      </c>
      <c r="C46" s="21">
        <f>SUM('単位修得状況確認表（共通教育科目，外国人留学生）'!J$18:J$21)</f>
        <v>0</v>
      </c>
      <c r="D46" s="34">
        <f>SUM(C$45:C46)</f>
        <v>0</v>
      </c>
      <c r="E46" s="21">
        <f>SUM('単位修得状況確認表（共通教育科目，外国人留学生）'!J$22:J$23)</f>
        <v>0</v>
      </c>
      <c r="F46" s="34">
        <f>SUM(E$45:E46)</f>
        <v>0</v>
      </c>
    </row>
    <row r="47" spans="2:8" x14ac:dyDescent="0.15">
      <c r="B47" s="25" t="s">
        <v>349</v>
      </c>
      <c r="C47" s="26">
        <f>SUM('単位修得状況確認表（共通教育科目，外国人留学生）'!L$18:L$21)</f>
        <v>0</v>
      </c>
      <c r="D47" s="30">
        <f>SUM(C$45:C47)</f>
        <v>0</v>
      </c>
      <c r="E47" s="26">
        <f>SUM('単位修得状況確認表（共通教育科目，外国人留学生）'!L$22:L$23)</f>
        <v>0</v>
      </c>
      <c r="F47" s="30">
        <f>SUM(E$45:E47)</f>
        <v>0</v>
      </c>
    </row>
    <row r="48" spans="2:8" ht="14.25" thickBot="1" x14ac:dyDescent="0.2">
      <c r="B48" s="23" t="s">
        <v>350</v>
      </c>
      <c r="C48" s="24">
        <f>SUM('単位修得状況確認表（共通教育科目，外国人留学生）'!N$18:N$21)</f>
        <v>0</v>
      </c>
      <c r="D48" s="34">
        <f>SUM(C$45:C48)</f>
        <v>0</v>
      </c>
      <c r="E48" s="24">
        <f>SUM('単位修得状況確認表（共通教育科目，外国人留学生）'!N$22:N$23)</f>
        <v>0</v>
      </c>
      <c r="F48" s="34">
        <f>SUM(E$45:E48)</f>
        <v>0</v>
      </c>
    </row>
    <row r="49" spans="2:6" x14ac:dyDescent="0.15">
      <c r="B49" s="28" t="s">
        <v>351</v>
      </c>
      <c r="C49" s="29">
        <f>SUM('単位修得状況確認表（共通教育科目，外国人留学生）'!P$18:P$21)</f>
        <v>0</v>
      </c>
      <c r="D49" s="30">
        <f>SUM(C$45:C49)</f>
        <v>0</v>
      </c>
      <c r="E49" s="29">
        <f>SUM('単位修得状況確認表（共通教育科目，外国人留学生）'!P$22:P$23)</f>
        <v>0</v>
      </c>
      <c r="F49" s="30">
        <f>SUM(E$45:E49)</f>
        <v>0</v>
      </c>
    </row>
    <row r="50" spans="2:6" ht="14.25" thickBot="1" x14ac:dyDescent="0.2">
      <c r="B50" s="20" t="s">
        <v>352</v>
      </c>
      <c r="C50" s="21">
        <f>SUM('単位修得状況確認表（共通教育科目，外国人留学生）'!R$18:R$21)</f>
        <v>0</v>
      </c>
      <c r="D50" s="34">
        <f>SUM(C$45:C50)</f>
        <v>0</v>
      </c>
      <c r="E50" s="21">
        <f>SUM('単位修得状況確認表（共通教育科目，外国人留学生）'!R$22:R$23)</f>
        <v>0</v>
      </c>
      <c r="F50" s="34">
        <f>SUM(E$45:E50)</f>
        <v>0</v>
      </c>
    </row>
    <row r="51" spans="2:6" x14ac:dyDescent="0.15">
      <c r="B51" s="25" t="s">
        <v>353</v>
      </c>
      <c r="C51" s="26">
        <f>SUM('単位修得状況確認表（共通教育科目，外国人留学生）'!T$18:T$21)</f>
        <v>0</v>
      </c>
      <c r="D51" s="30">
        <f>SUM(C$45:C51)</f>
        <v>0</v>
      </c>
      <c r="E51" s="26">
        <f>SUM('単位修得状況確認表（共通教育科目，外国人留学生）'!T$22:T$23)</f>
        <v>0</v>
      </c>
      <c r="F51" s="30">
        <f>SUM(E$45:E51)</f>
        <v>0</v>
      </c>
    </row>
    <row r="52" spans="2:6" ht="14.25" thickBot="1" x14ac:dyDescent="0.2">
      <c r="B52" s="20" t="s">
        <v>354</v>
      </c>
      <c r="C52" s="21">
        <f>SUM('単位修得状況確認表（共通教育科目，外国人留学生）'!V$18:V$21)</f>
        <v>0</v>
      </c>
      <c r="D52" s="34">
        <f>SUM(C$45:C52)</f>
        <v>0</v>
      </c>
      <c r="E52" s="21">
        <f>SUM('単位修得状況確認表（共通教育科目，外国人留学生）'!V$22:V$23)</f>
        <v>0</v>
      </c>
      <c r="F52" s="34">
        <f>SUM(E$45:E52)</f>
        <v>0</v>
      </c>
    </row>
    <row r="53" spans="2:6" hidden="1" x14ac:dyDescent="0.15">
      <c r="B53" s="28" t="s">
        <v>355</v>
      </c>
      <c r="C53" s="29">
        <f>SUM('単位修得状況確認表（共通教育科目，外国人留学生）'!X$18:X$21)</f>
        <v>0</v>
      </c>
      <c r="D53" s="30" t="str">
        <f>IF(SUM($C189:$C$196)=0,"",SUM(C$45:C53))</f>
        <v/>
      </c>
      <c r="E53" s="29">
        <f>SUM('単位修得状況確認表（共通教育科目，外国人留学生）'!X$22:X$23)</f>
        <v>0</v>
      </c>
      <c r="F53" s="30" t="str">
        <f>IF(SUM($C189:$C$196)=0,"",SUM(E$45:E53))</f>
        <v/>
      </c>
    </row>
    <row r="54" spans="2:6" ht="14.25" hidden="1" thickBot="1" x14ac:dyDescent="0.2">
      <c r="B54" s="20" t="s">
        <v>356</v>
      </c>
      <c r="C54" s="21">
        <f>SUM('単位修得状況確認表（共通教育科目，外国人留学生）'!Z$18:Z$21)</f>
        <v>0</v>
      </c>
      <c r="D54" s="34" t="str">
        <f>IF(SUM($C190:$C$196)=0,"",SUM(C$45:C54))</f>
        <v/>
      </c>
      <c r="E54" s="21">
        <f>SUM('単位修得状況確認表（共通教育科目，外国人留学生）'!Z$22:Z$23)</f>
        <v>0</v>
      </c>
      <c r="F54" s="34" t="str">
        <f>IF(SUM($C190:$C$196)=0,"",SUM(E$45:E54))</f>
        <v/>
      </c>
    </row>
    <row r="55" spans="2:6" hidden="1" x14ac:dyDescent="0.15">
      <c r="B55" s="25" t="s">
        <v>357</v>
      </c>
      <c r="C55" s="26">
        <f>SUM('単位修得状況確認表（共通教育科目，外国人留学生）'!AB$18:AB$21)</f>
        <v>0</v>
      </c>
      <c r="D55" s="30" t="str">
        <f>IF(SUM($C191:$C$196)=0,"",SUM(C$45:C55))</f>
        <v/>
      </c>
      <c r="E55" s="26">
        <f>SUM('単位修得状況確認表（共通教育科目，外国人留学生）'!AB$22:AB$23)</f>
        <v>0</v>
      </c>
      <c r="F55" s="30" t="str">
        <f>IF(SUM($C191:$C$196)=0,"",SUM(E$45:E55))</f>
        <v/>
      </c>
    </row>
    <row r="56" spans="2:6" ht="14.25" hidden="1" thickBot="1" x14ac:dyDescent="0.2">
      <c r="B56" s="23" t="s">
        <v>358</v>
      </c>
      <c r="C56" s="24">
        <f>SUM('単位修得状況確認表（共通教育科目，外国人留学生）'!AD$18:AD$21)</f>
        <v>0</v>
      </c>
      <c r="D56" s="34" t="str">
        <f>IF(SUM($C192:$C$196)=0,"",SUM(C$45:C56))</f>
        <v/>
      </c>
      <c r="E56" s="24">
        <f>SUM('単位修得状況確認表（共通教育科目，外国人留学生）'!AD$22:AD$23)</f>
        <v>0</v>
      </c>
      <c r="F56" s="34" t="str">
        <f>IF(SUM($C192:$C$196)=0,"",SUM(E$45:E56))</f>
        <v/>
      </c>
    </row>
    <row r="57" spans="2:6" hidden="1" x14ac:dyDescent="0.15">
      <c r="B57" s="28" t="s">
        <v>359</v>
      </c>
      <c r="C57" s="29">
        <f>SUM('単位修得状況確認表（共通教育科目，外国人留学生）'!AF$18:AF$21)</f>
        <v>0</v>
      </c>
      <c r="D57" s="30" t="str">
        <f>IF(SUM($C193:$C$196)=0,"",SUM(C$45:C57))</f>
        <v/>
      </c>
      <c r="E57" s="29">
        <f>SUM('単位修得状況確認表（共通教育科目，外国人留学生）'!AF$22:AF$23)</f>
        <v>0</v>
      </c>
      <c r="F57" s="30" t="str">
        <f>IF(SUM($C193:$C$196)=0,"",SUM(E$45:E57))</f>
        <v/>
      </c>
    </row>
    <row r="58" spans="2:6" ht="14.25" hidden="1" thickBot="1" x14ac:dyDescent="0.2">
      <c r="B58" s="20" t="s">
        <v>360</v>
      </c>
      <c r="C58" s="21">
        <f>SUM('単位修得状況確認表（共通教育科目，外国人留学生）'!AH$18:AH$21)</f>
        <v>0</v>
      </c>
      <c r="D58" s="34" t="str">
        <f>IF(SUM($C194:$C$196)=0,"",SUM(C$45:C58))</f>
        <v/>
      </c>
      <c r="E58" s="21">
        <f>SUM('単位修得状況確認表（共通教育科目，外国人留学生）'!AH$22:AH$23)</f>
        <v>0</v>
      </c>
      <c r="F58" s="34" t="str">
        <f>IF(SUM($C194:$C$196)=0,"",SUM(E$45:E58))</f>
        <v/>
      </c>
    </row>
    <row r="59" spans="2:6" hidden="1" x14ac:dyDescent="0.15">
      <c r="B59" s="25" t="s">
        <v>361</v>
      </c>
      <c r="C59" s="26">
        <f>SUM('単位修得状況確認表（共通教育科目，外国人留学生）'!AJ$18:AJ$21)</f>
        <v>0</v>
      </c>
      <c r="D59" s="30" t="str">
        <f>IF(SUM($C195:$C$196)=0,"",SUM(C$45:C59))</f>
        <v/>
      </c>
      <c r="E59" s="26">
        <f>SUM('単位修得状況確認表（共通教育科目，外国人留学生）'!AJ$22:AJ$23)</f>
        <v>0</v>
      </c>
      <c r="F59" s="30" t="str">
        <f>IF(SUM($C195:$C$196)=0,"",SUM(E$45:E59))</f>
        <v/>
      </c>
    </row>
    <row r="60" spans="2:6" ht="14.25" hidden="1" thickBot="1" x14ac:dyDescent="0.2">
      <c r="B60" s="20" t="s">
        <v>362</v>
      </c>
      <c r="C60" s="21">
        <f>SUM('単位修得状況確認表（共通教育科目，外国人留学生）'!AL$18:AL$21)</f>
        <v>0</v>
      </c>
      <c r="D60" s="34" t="str">
        <f>IF(SUM($C196:$C$196)=0,"",SUM(C$45:C60))</f>
        <v/>
      </c>
      <c r="E60" s="21">
        <f>SUM('単位修得状況確認表（共通教育科目，外国人留学生）'!AL$22:AL$23)</f>
        <v>0</v>
      </c>
      <c r="F60" s="34" t="str">
        <f>IF(SUM($C196:$C$196)=0,"",SUM(E$45:E60))</f>
        <v/>
      </c>
    </row>
    <row r="68" spans="2:8" ht="14.25" x14ac:dyDescent="0.15">
      <c r="B68" s="58"/>
      <c r="C68" s="59"/>
      <c r="D68" s="59"/>
      <c r="E68" s="59"/>
      <c r="F68" s="59"/>
      <c r="G68" s="59"/>
      <c r="H68" s="59"/>
    </row>
    <row r="69" spans="2:8" x14ac:dyDescent="0.15">
      <c r="B69" s="59"/>
      <c r="C69" s="59"/>
      <c r="D69" s="59"/>
      <c r="E69" s="59"/>
      <c r="F69" s="59"/>
      <c r="G69" s="59"/>
      <c r="H69" s="59"/>
    </row>
    <row r="70" spans="2:8" x14ac:dyDescent="0.15">
      <c r="B70" s="57"/>
      <c r="C70" s="57"/>
      <c r="D70" s="57"/>
      <c r="E70" s="59"/>
      <c r="F70" s="59"/>
      <c r="G70" s="59"/>
      <c r="H70" s="59"/>
    </row>
    <row r="71" spans="2:8" x14ac:dyDescent="0.15">
      <c r="B71" s="60"/>
      <c r="C71" s="60"/>
      <c r="D71" s="60"/>
      <c r="E71" s="59"/>
      <c r="F71" s="59"/>
      <c r="G71" s="59"/>
      <c r="H71" s="59"/>
    </row>
    <row r="72" spans="2:8" x14ac:dyDescent="0.15">
      <c r="B72" s="60"/>
      <c r="C72" s="60"/>
      <c r="D72" s="60"/>
      <c r="E72" s="59"/>
      <c r="F72" s="59"/>
      <c r="G72" s="59"/>
      <c r="H72" s="59"/>
    </row>
    <row r="73" spans="2:8" x14ac:dyDescent="0.15">
      <c r="B73" s="60"/>
      <c r="C73" s="60"/>
      <c r="D73" s="60"/>
      <c r="E73" s="59"/>
      <c r="F73" s="59"/>
      <c r="G73" s="59"/>
      <c r="H73" s="59"/>
    </row>
    <row r="74" spans="2:8" x14ac:dyDescent="0.15">
      <c r="B74" s="60"/>
      <c r="C74" s="60"/>
      <c r="D74" s="60"/>
      <c r="E74" s="59"/>
      <c r="F74" s="59"/>
      <c r="G74" s="59"/>
      <c r="H74" s="59"/>
    </row>
    <row r="75" spans="2:8" x14ac:dyDescent="0.15">
      <c r="B75" s="60"/>
      <c r="C75" s="60"/>
      <c r="D75" s="60"/>
      <c r="E75" s="59"/>
      <c r="F75" s="59"/>
      <c r="G75" s="59"/>
      <c r="H75" s="59"/>
    </row>
    <row r="76" spans="2:8" x14ac:dyDescent="0.15">
      <c r="B76" s="60"/>
      <c r="C76" s="60"/>
      <c r="D76" s="60"/>
      <c r="E76" s="59"/>
      <c r="F76" s="59"/>
      <c r="G76" s="59"/>
      <c r="H76" s="59"/>
    </row>
    <row r="77" spans="2:8" x14ac:dyDescent="0.15">
      <c r="B77" s="60"/>
      <c r="C77" s="60"/>
      <c r="D77" s="60"/>
      <c r="E77" s="59"/>
      <c r="F77" s="59"/>
      <c r="G77" s="59"/>
      <c r="H77" s="59"/>
    </row>
    <row r="78" spans="2:8" x14ac:dyDescent="0.15">
      <c r="B78" s="60"/>
      <c r="C78" s="60"/>
      <c r="D78" s="60"/>
      <c r="E78" s="59"/>
      <c r="F78" s="59"/>
      <c r="G78" s="59"/>
      <c r="H78" s="59"/>
    </row>
    <row r="80" spans="2:8" ht="14.25" x14ac:dyDescent="0.15">
      <c r="B80" s="19" t="s">
        <v>263</v>
      </c>
    </row>
    <row r="81" spans="2:4" ht="14.25" thickBot="1" x14ac:dyDescent="0.2"/>
    <row r="82" spans="2:4" ht="14.25" thickBot="1" x14ac:dyDescent="0.2">
      <c r="C82" s="461" t="s">
        <v>26</v>
      </c>
      <c r="D82" s="462"/>
    </row>
    <row r="83" spans="2:4" ht="14.25" thickBot="1" x14ac:dyDescent="0.2">
      <c r="B83" s="31"/>
      <c r="C83" s="32" t="s">
        <v>11</v>
      </c>
      <c r="D83" s="33" t="s">
        <v>13</v>
      </c>
    </row>
    <row r="84" spans="2:4" x14ac:dyDescent="0.15">
      <c r="B84" s="28" t="s">
        <v>347</v>
      </c>
      <c r="C84" s="29">
        <f>'単位修得状況確認表（専門教育科目）'!H$13</f>
        <v>0</v>
      </c>
      <c r="D84" s="30">
        <f>SUM(C$84:C84)</f>
        <v>0</v>
      </c>
    </row>
    <row r="85" spans="2:4" ht="14.25" thickBot="1" x14ac:dyDescent="0.2">
      <c r="B85" s="20" t="s">
        <v>348</v>
      </c>
      <c r="C85" s="21">
        <f>'単位修得状況確認表（専門教育科目）'!J$13</f>
        <v>0</v>
      </c>
      <c r="D85" s="34">
        <f>SUM(C$84:C85)</f>
        <v>0</v>
      </c>
    </row>
    <row r="86" spans="2:4" x14ac:dyDescent="0.15">
      <c r="B86" s="25" t="s">
        <v>349</v>
      </c>
      <c r="C86" s="26">
        <f>'単位修得状況確認表（専門教育科目）'!L$13</f>
        <v>0</v>
      </c>
      <c r="D86" s="30">
        <f>SUM(C$84:C86)</f>
        <v>0</v>
      </c>
    </row>
    <row r="87" spans="2:4" ht="14.25" thickBot="1" x14ac:dyDescent="0.2">
      <c r="B87" s="23" t="s">
        <v>350</v>
      </c>
      <c r="C87" s="24">
        <f>'単位修得状況確認表（専門教育科目）'!N$13</f>
        <v>0</v>
      </c>
      <c r="D87" s="34">
        <f>SUM(C$84:C87)</f>
        <v>0</v>
      </c>
    </row>
    <row r="88" spans="2:4" x14ac:dyDescent="0.15">
      <c r="B88" s="28" t="s">
        <v>351</v>
      </c>
      <c r="C88" s="29">
        <f>'単位修得状況確認表（専門教育科目）'!P$13</f>
        <v>0</v>
      </c>
      <c r="D88" s="30">
        <f>SUM(C$84:C88)</f>
        <v>0</v>
      </c>
    </row>
    <row r="89" spans="2:4" ht="14.25" thickBot="1" x14ac:dyDescent="0.2">
      <c r="B89" s="20" t="s">
        <v>352</v>
      </c>
      <c r="C89" s="21">
        <f>'単位修得状況確認表（専門教育科目）'!R$13</f>
        <v>0</v>
      </c>
      <c r="D89" s="34">
        <f>SUM(C$84:C89)</f>
        <v>0</v>
      </c>
    </row>
    <row r="90" spans="2:4" x14ac:dyDescent="0.15">
      <c r="B90" s="25" t="s">
        <v>353</v>
      </c>
      <c r="C90" s="26">
        <f>'単位修得状況確認表（専門教育科目）'!T$13</f>
        <v>0</v>
      </c>
      <c r="D90" s="30">
        <f>SUM(C$84:C90)</f>
        <v>0</v>
      </c>
    </row>
    <row r="91" spans="2:4" ht="14.25" thickBot="1" x14ac:dyDescent="0.2">
      <c r="B91" s="20" t="s">
        <v>354</v>
      </c>
      <c r="C91" s="21">
        <f>'単位修得状況確認表（専門教育科目）'!V$13</f>
        <v>0</v>
      </c>
      <c r="D91" s="34">
        <f>SUM(C$84:C91)</f>
        <v>0</v>
      </c>
    </row>
    <row r="92" spans="2:4" hidden="1" x14ac:dyDescent="0.15">
      <c r="B92" s="28" t="s">
        <v>355</v>
      </c>
      <c r="C92" s="29">
        <f>'単位修得状況確認表（専門教育科目）'!X$13</f>
        <v>0</v>
      </c>
      <c r="D92" s="30" t="str">
        <f>IF(SUM($C189:$C$196)=0,"",SUM(C$84:C92))</f>
        <v/>
      </c>
    </row>
    <row r="93" spans="2:4" ht="14.25" hidden="1" thickBot="1" x14ac:dyDescent="0.2">
      <c r="B93" s="20" t="s">
        <v>356</v>
      </c>
      <c r="C93" s="21">
        <f>'単位修得状況確認表（専門教育科目）'!Z$13</f>
        <v>0</v>
      </c>
      <c r="D93" s="34" t="str">
        <f>IF(SUM($C190:$C$196)=0,"",SUM(C$84:C93))</f>
        <v/>
      </c>
    </row>
    <row r="94" spans="2:4" hidden="1" x14ac:dyDescent="0.15">
      <c r="B94" s="25" t="s">
        <v>357</v>
      </c>
      <c r="C94" s="26">
        <f>'単位修得状況確認表（専門教育科目）'!AB$13</f>
        <v>0</v>
      </c>
      <c r="D94" s="30" t="str">
        <f>IF(SUM($C191:$C$196)=0,"",SUM(C$84:C94))</f>
        <v/>
      </c>
    </row>
    <row r="95" spans="2:4" ht="14.25" hidden="1" thickBot="1" x14ac:dyDescent="0.2">
      <c r="B95" s="23" t="s">
        <v>358</v>
      </c>
      <c r="C95" s="24">
        <f>'単位修得状況確認表（専門教育科目）'!AD$13</f>
        <v>0</v>
      </c>
      <c r="D95" s="34" t="str">
        <f>IF(SUM($C192:$C$196)=0,"",SUM(C$84:C95))</f>
        <v/>
      </c>
    </row>
    <row r="96" spans="2:4" hidden="1" x14ac:dyDescent="0.15">
      <c r="B96" s="28" t="s">
        <v>359</v>
      </c>
      <c r="C96" s="29">
        <f>'単位修得状況確認表（専門教育科目）'!AF$13</f>
        <v>0</v>
      </c>
      <c r="D96" s="30" t="str">
        <f>IF(SUM($C193:$C$196)=0,"",SUM(C$84:C96))</f>
        <v/>
      </c>
    </row>
    <row r="97" spans="2:4" ht="14.25" hidden="1" thickBot="1" x14ac:dyDescent="0.2">
      <c r="B97" s="20" t="s">
        <v>360</v>
      </c>
      <c r="C97" s="21">
        <f>'単位修得状況確認表（専門教育科目）'!AH$13</f>
        <v>0</v>
      </c>
      <c r="D97" s="34" t="str">
        <f>IF(SUM($C194:$C$196)=0,"",SUM(C$84:C97))</f>
        <v/>
      </c>
    </row>
    <row r="98" spans="2:4" hidden="1" x14ac:dyDescent="0.15">
      <c r="B98" s="25" t="s">
        <v>361</v>
      </c>
      <c r="C98" s="26">
        <f>'単位修得状況確認表（専門教育科目）'!AJ$13</f>
        <v>0</v>
      </c>
      <c r="D98" s="30" t="str">
        <f>IF(SUM($C195:$C$196)=0,"",SUM(C$84:C98))</f>
        <v/>
      </c>
    </row>
    <row r="99" spans="2:4" ht="14.25" hidden="1" thickBot="1" x14ac:dyDescent="0.2">
      <c r="B99" s="20" t="s">
        <v>362</v>
      </c>
      <c r="C99" s="21">
        <f>'単位修得状況確認表（専門教育科目）'!AL$13</f>
        <v>0</v>
      </c>
      <c r="D99" s="34" t="str">
        <f>IF(SUM($C196:$C$196)=0,"",SUM(C$84:C99))</f>
        <v/>
      </c>
    </row>
    <row r="107" spans="2:4" ht="14.25" x14ac:dyDescent="0.15">
      <c r="B107" s="19" t="s">
        <v>264</v>
      </c>
    </row>
    <row r="108" spans="2:4" ht="14.25" thickBot="1" x14ac:dyDescent="0.2"/>
    <row r="109" spans="2:4" ht="14.25" thickBot="1" x14ac:dyDescent="0.2">
      <c r="B109" s="31"/>
      <c r="C109" s="32" t="s">
        <v>11</v>
      </c>
      <c r="D109" s="33" t="s">
        <v>13</v>
      </c>
    </row>
    <row r="110" spans="2:4" x14ac:dyDescent="0.15">
      <c r="B110" s="28" t="s">
        <v>347</v>
      </c>
      <c r="C110" s="29">
        <f>'単位修得状況確認表（専門教育科目）'!H$40</f>
        <v>0</v>
      </c>
      <c r="D110" s="30">
        <f>SUM(C$110:C110)</f>
        <v>0</v>
      </c>
    </row>
    <row r="111" spans="2:4" ht="14.25" thickBot="1" x14ac:dyDescent="0.2">
      <c r="B111" s="20" t="s">
        <v>348</v>
      </c>
      <c r="C111" s="21">
        <f>'単位修得状況確認表（専門教育科目）'!J$40</f>
        <v>0</v>
      </c>
      <c r="D111" s="34">
        <f>SUM(C$110:C111)</f>
        <v>0</v>
      </c>
    </row>
    <row r="112" spans="2:4" x14ac:dyDescent="0.15">
      <c r="B112" s="25" t="s">
        <v>349</v>
      </c>
      <c r="C112" s="26">
        <f>'単位修得状況確認表（専門教育科目）'!L$40</f>
        <v>0</v>
      </c>
      <c r="D112" s="27">
        <f>SUM(C$110:C112)</f>
        <v>0</v>
      </c>
    </row>
    <row r="113" spans="2:4" ht="14.25" thickBot="1" x14ac:dyDescent="0.2">
      <c r="B113" s="23" t="s">
        <v>350</v>
      </c>
      <c r="C113" s="24">
        <f>'単位修得状況確認表（専門教育科目）'!N$40</f>
        <v>0</v>
      </c>
      <c r="D113" s="35">
        <f>SUM(C$110:C113)</f>
        <v>0</v>
      </c>
    </row>
    <row r="114" spans="2:4" x14ac:dyDescent="0.15">
      <c r="B114" s="28" t="s">
        <v>351</v>
      </c>
      <c r="C114" s="29">
        <f>'単位修得状況確認表（専門教育科目）'!P$40</f>
        <v>0</v>
      </c>
      <c r="D114" s="30">
        <f>SUM(C$110:C114)</f>
        <v>0</v>
      </c>
    </row>
    <row r="115" spans="2:4" ht="14.25" thickBot="1" x14ac:dyDescent="0.2">
      <c r="B115" s="20" t="s">
        <v>352</v>
      </c>
      <c r="C115" s="21">
        <f>'単位修得状況確認表（専門教育科目）'!R$40</f>
        <v>0</v>
      </c>
      <c r="D115" s="34">
        <f>SUM(C$110:C115)</f>
        <v>0</v>
      </c>
    </row>
    <row r="116" spans="2:4" x14ac:dyDescent="0.15">
      <c r="B116" s="25" t="s">
        <v>353</v>
      </c>
      <c r="C116" s="26">
        <f>'単位修得状況確認表（専門教育科目）'!T$40</f>
        <v>0</v>
      </c>
      <c r="D116" s="27">
        <f>SUM(C$110:C116)</f>
        <v>0</v>
      </c>
    </row>
    <row r="117" spans="2:4" ht="14.25" thickBot="1" x14ac:dyDescent="0.2">
      <c r="B117" s="20" t="s">
        <v>354</v>
      </c>
      <c r="C117" s="21">
        <f>'単位修得状況確認表（専門教育科目）'!V$40</f>
        <v>0</v>
      </c>
      <c r="D117" s="34">
        <f>SUM(C$110:C117)</f>
        <v>0</v>
      </c>
    </row>
    <row r="118" spans="2:4" hidden="1" x14ac:dyDescent="0.15">
      <c r="B118" s="28" t="s">
        <v>355</v>
      </c>
      <c r="C118" s="29">
        <f>'単位修得状況確認表（専門教育科目）'!X$40</f>
        <v>0</v>
      </c>
      <c r="D118" s="30" t="str">
        <f>IF(SUM($C189:$C$196)=0,"",SUM(C$110:C118))</f>
        <v/>
      </c>
    </row>
    <row r="119" spans="2:4" ht="14.25" hidden="1" thickBot="1" x14ac:dyDescent="0.2">
      <c r="B119" s="20" t="s">
        <v>356</v>
      </c>
      <c r="C119" s="21">
        <f>'単位修得状況確認表（専門教育科目）'!Z$40</f>
        <v>0</v>
      </c>
      <c r="D119" s="34" t="str">
        <f>IF(SUM($C190:$C$196)=0,"",SUM(C$110:C119))</f>
        <v/>
      </c>
    </row>
    <row r="120" spans="2:4" hidden="1" x14ac:dyDescent="0.15">
      <c r="B120" s="25" t="s">
        <v>357</v>
      </c>
      <c r="C120" s="26">
        <f>'単位修得状況確認表（専門教育科目）'!AB$40</f>
        <v>0</v>
      </c>
      <c r="D120" s="27" t="str">
        <f>IF(SUM($C191:$C$196)=0,"",SUM(C$110:C120))</f>
        <v/>
      </c>
    </row>
    <row r="121" spans="2:4" ht="14.25" hidden="1" thickBot="1" x14ac:dyDescent="0.2">
      <c r="B121" s="23" t="s">
        <v>358</v>
      </c>
      <c r="C121" s="24">
        <f>'単位修得状況確認表（専門教育科目）'!AD$40</f>
        <v>0</v>
      </c>
      <c r="D121" s="35" t="str">
        <f>IF(SUM($C192:$C$196)=0,"",SUM(C$110:C121))</f>
        <v/>
      </c>
    </row>
    <row r="122" spans="2:4" hidden="1" x14ac:dyDescent="0.15">
      <c r="B122" s="28" t="s">
        <v>359</v>
      </c>
      <c r="C122" s="29">
        <f>'単位修得状況確認表（専門教育科目）'!AF$40</f>
        <v>0</v>
      </c>
      <c r="D122" s="30" t="str">
        <f>IF(SUM($C193:$C$196)=0,"",SUM(C$110:C122))</f>
        <v/>
      </c>
    </row>
    <row r="123" spans="2:4" ht="14.25" hidden="1" thickBot="1" x14ac:dyDescent="0.2">
      <c r="B123" s="20" t="s">
        <v>360</v>
      </c>
      <c r="C123" s="21">
        <f>'単位修得状況確認表（専門教育科目）'!AH$40</f>
        <v>0</v>
      </c>
      <c r="D123" s="34" t="str">
        <f>IF(SUM($C194:$C$196)=0,"",SUM(C$110:C123))</f>
        <v/>
      </c>
    </row>
    <row r="124" spans="2:4" hidden="1" x14ac:dyDescent="0.15">
      <c r="B124" s="25" t="s">
        <v>361</v>
      </c>
      <c r="C124" s="26">
        <f>'単位修得状況確認表（専門教育科目）'!AJ$40</f>
        <v>0</v>
      </c>
      <c r="D124" s="27" t="str">
        <f>IF(SUM($C195:$C$196)=0,"",SUM(C$110:C124))</f>
        <v/>
      </c>
    </row>
    <row r="125" spans="2:4" ht="14.25" hidden="1" thickBot="1" x14ac:dyDescent="0.2">
      <c r="B125" s="20" t="s">
        <v>362</v>
      </c>
      <c r="C125" s="21">
        <f>'単位修得状況確認表（専門教育科目）'!AL$40</f>
        <v>0</v>
      </c>
      <c r="D125" s="34" t="str">
        <f>IF(SUM($C196:$C$196)=0,"",SUM(C$110:C125))</f>
        <v/>
      </c>
    </row>
    <row r="140" spans="2:4" ht="14.25" x14ac:dyDescent="0.15">
      <c r="B140" s="19" t="s">
        <v>265</v>
      </c>
    </row>
    <row r="141" spans="2:4" ht="14.25" thickBot="1" x14ac:dyDescent="0.2"/>
    <row r="142" spans="2:4" ht="14.25" thickBot="1" x14ac:dyDescent="0.2">
      <c r="B142" s="31"/>
      <c r="C142" s="32" t="s">
        <v>11</v>
      </c>
      <c r="D142" s="33" t="s">
        <v>13</v>
      </c>
    </row>
    <row r="143" spans="2:4" x14ac:dyDescent="0.15">
      <c r="B143" s="28" t="s">
        <v>347</v>
      </c>
      <c r="C143" s="29">
        <f>'単位修得状況確認表（専門教育科目）'!H$76</f>
        <v>0</v>
      </c>
      <c r="D143" s="30">
        <f>SUM(C$143:C143)</f>
        <v>0</v>
      </c>
    </row>
    <row r="144" spans="2:4" ht="14.25" thickBot="1" x14ac:dyDescent="0.2">
      <c r="B144" s="20" t="s">
        <v>348</v>
      </c>
      <c r="C144" s="21">
        <f>'単位修得状況確認表（専門教育科目）'!J$76</f>
        <v>0</v>
      </c>
      <c r="D144" s="34">
        <f>SUM(C$143:C144)</f>
        <v>0</v>
      </c>
    </row>
    <row r="145" spans="2:4" x14ac:dyDescent="0.15">
      <c r="B145" s="25" t="s">
        <v>349</v>
      </c>
      <c r="C145" s="26">
        <f>'単位修得状況確認表（専門教育科目）'!L$76</f>
        <v>0</v>
      </c>
      <c r="D145" s="27">
        <f>SUM(C$143:C145)</f>
        <v>0</v>
      </c>
    </row>
    <row r="146" spans="2:4" ht="14.25" thickBot="1" x14ac:dyDescent="0.2">
      <c r="B146" s="23" t="s">
        <v>350</v>
      </c>
      <c r="C146" s="24">
        <f>'単位修得状況確認表（専門教育科目）'!N$76</f>
        <v>0</v>
      </c>
      <c r="D146" s="35">
        <f>SUM(C$143:C146)</f>
        <v>0</v>
      </c>
    </row>
    <row r="147" spans="2:4" x14ac:dyDescent="0.15">
      <c r="B147" s="28" t="s">
        <v>351</v>
      </c>
      <c r="C147" s="29">
        <f>'単位修得状況確認表（専門教育科目）'!P$76</f>
        <v>0</v>
      </c>
      <c r="D147" s="30">
        <f>SUM(C$143:C147)</f>
        <v>0</v>
      </c>
    </row>
    <row r="148" spans="2:4" ht="14.25" thickBot="1" x14ac:dyDescent="0.2">
      <c r="B148" s="20" t="s">
        <v>352</v>
      </c>
      <c r="C148" s="21">
        <f>'単位修得状況確認表（専門教育科目）'!R$76</f>
        <v>0</v>
      </c>
      <c r="D148" s="34">
        <f>SUM(C$143:C148)</f>
        <v>0</v>
      </c>
    </row>
    <row r="149" spans="2:4" x14ac:dyDescent="0.15">
      <c r="B149" s="25" t="s">
        <v>353</v>
      </c>
      <c r="C149" s="26">
        <f>'単位修得状況確認表（専門教育科目）'!T$76</f>
        <v>0</v>
      </c>
      <c r="D149" s="27">
        <f>SUM(C$143:C149)</f>
        <v>0</v>
      </c>
    </row>
    <row r="150" spans="2:4" ht="14.25" thickBot="1" x14ac:dyDescent="0.2">
      <c r="B150" s="20" t="s">
        <v>354</v>
      </c>
      <c r="C150" s="21">
        <f>'単位修得状況確認表（専門教育科目）'!V$76</f>
        <v>0</v>
      </c>
      <c r="D150" s="34">
        <f>SUM(C$143:C150)</f>
        <v>0</v>
      </c>
    </row>
    <row r="151" spans="2:4" hidden="1" x14ac:dyDescent="0.15">
      <c r="B151" s="28" t="s">
        <v>355</v>
      </c>
      <c r="C151" s="29">
        <f>'単位修得状況確認表（専門教育科目）'!X$76</f>
        <v>0</v>
      </c>
      <c r="D151" s="30" t="str">
        <f>IF(SUM($C189:$C$196)=0,"",SUM(C$143:C151))</f>
        <v/>
      </c>
    </row>
    <row r="152" spans="2:4" ht="14.25" hidden="1" thickBot="1" x14ac:dyDescent="0.2">
      <c r="B152" s="20" t="s">
        <v>356</v>
      </c>
      <c r="C152" s="21">
        <f>'単位修得状況確認表（専門教育科目）'!Z$76</f>
        <v>0</v>
      </c>
      <c r="D152" s="34" t="str">
        <f>IF(SUM($C190:$C$196)=0,"",SUM(C$143:C152))</f>
        <v/>
      </c>
    </row>
    <row r="153" spans="2:4" hidden="1" x14ac:dyDescent="0.15">
      <c r="B153" s="25" t="s">
        <v>357</v>
      </c>
      <c r="C153" s="26">
        <f>'単位修得状況確認表（専門教育科目）'!AB$76</f>
        <v>0</v>
      </c>
      <c r="D153" s="27" t="str">
        <f>IF(SUM($C191:$C$196)=0,"",SUM(C$143:C153))</f>
        <v/>
      </c>
    </row>
    <row r="154" spans="2:4" ht="14.25" hidden="1" thickBot="1" x14ac:dyDescent="0.2">
      <c r="B154" s="23" t="s">
        <v>358</v>
      </c>
      <c r="C154" s="24">
        <f>'単位修得状況確認表（専門教育科目）'!AD$76</f>
        <v>0</v>
      </c>
      <c r="D154" s="35" t="str">
        <f>IF(SUM($C192:$C$196)=0,"",SUM(C$143:C154))</f>
        <v/>
      </c>
    </row>
    <row r="155" spans="2:4" hidden="1" x14ac:dyDescent="0.15">
      <c r="B155" s="28" t="s">
        <v>359</v>
      </c>
      <c r="C155" s="29">
        <f>'単位修得状況確認表（専門教育科目）'!AF$76</f>
        <v>0</v>
      </c>
      <c r="D155" s="30" t="str">
        <f>IF(SUM($C193:$C$196)=0,"",SUM(C$143:C155))</f>
        <v/>
      </c>
    </row>
    <row r="156" spans="2:4" ht="14.25" hidden="1" thickBot="1" x14ac:dyDescent="0.2">
      <c r="B156" s="20" t="s">
        <v>360</v>
      </c>
      <c r="C156" s="21">
        <f>'単位修得状況確認表（専門教育科目）'!AH$76</f>
        <v>0</v>
      </c>
      <c r="D156" s="34" t="str">
        <f>IF(SUM($C194:$C$196)=0,"",SUM(C$143:C156))</f>
        <v/>
      </c>
    </row>
    <row r="157" spans="2:4" hidden="1" x14ac:dyDescent="0.15">
      <c r="B157" s="25" t="s">
        <v>361</v>
      </c>
      <c r="C157" s="26">
        <f>'単位修得状況確認表（専門教育科目）'!AJ$76</f>
        <v>0</v>
      </c>
      <c r="D157" s="27" t="str">
        <f>IF(SUM($C195:$C$196)=0,"",SUM(C$143:C157))</f>
        <v/>
      </c>
    </row>
    <row r="158" spans="2:4" ht="14.25" hidden="1" thickBot="1" x14ac:dyDescent="0.2">
      <c r="B158" s="20" t="s">
        <v>362</v>
      </c>
      <c r="C158" s="21">
        <f>'単位修得状況確認表（専門教育科目）'!AL$76</f>
        <v>0</v>
      </c>
      <c r="D158" s="34" t="str">
        <f>IF(SUM($C196:$C$196)=0,"",SUM(C$143:C158))</f>
        <v/>
      </c>
    </row>
    <row r="178" spans="2:4" ht="14.25" x14ac:dyDescent="0.15">
      <c r="B178" s="19" t="s">
        <v>27</v>
      </c>
    </row>
    <row r="179" spans="2:4" ht="14.25" thickBot="1" x14ac:dyDescent="0.2"/>
    <row r="180" spans="2:4" ht="14.25" thickBot="1" x14ac:dyDescent="0.2">
      <c r="B180" s="31"/>
      <c r="C180" s="32" t="s">
        <v>11</v>
      </c>
      <c r="D180" s="33" t="s">
        <v>13</v>
      </c>
    </row>
    <row r="181" spans="2:4" x14ac:dyDescent="0.15">
      <c r="B181" s="28" t="s">
        <v>347</v>
      </c>
      <c r="C181" s="29">
        <f t="shared" ref="C181:C188" si="0">SUM(C6,E6,G6,C45,E45,C84,C110,C143)</f>
        <v>0</v>
      </c>
      <c r="D181" s="30">
        <f>SUM(C$181:C181)</f>
        <v>0</v>
      </c>
    </row>
    <row r="182" spans="2:4" ht="14.25" thickBot="1" x14ac:dyDescent="0.2">
      <c r="B182" s="20" t="s">
        <v>348</v>
      </c>
      <c r="C182" s="21">
        <f t="shared" si="0"/>
        <v>0</v>
      </c>
      <c r="D182" s="34">
        <f>SUM(C$181:C182)</f>
        <v>0</v>
      </c>
    </row>
    <row r="183" spans="2:4" x14ac:dyDescent="0.15">
      <c r="B183" s="25" t="s">
        <v>349</v>
      </c>
      <c r="C183" s="29">
        <f t="shared" si="0"/>
        <v>0</v>
      </c>
      <c r="D183" s="27">
        <f>SUM(C$181:C183)</f>
        <v>0</v>
      </c>
    </row>
    <row r="184" spans="2:4" ht="14.25" thickBot="1" x14ac:dyDescent="0.2">
      <c r="B184" s="23" t="s">
        <v>350</v>
      </c>
      <c r="C184" s="21">
        <f t="shared" si="0"/>
        <v>0</v>
      </c>
      <c r="D184" s="35">
        <f>SUM(C$181:C184)</f>
        <v>0</v>
      </c>
    </row>
    <row r="185" spans="2:4" x14ac:dyDescent="0.15">
      <c r="B185" s="28" t="s">
        <v>351</v>
      </c>
      <c r="C185" s="29">
        <f t="shared" si="0"/>
        <v>0</v>
      </c>
      <c r="D185" s="30">
        <f>SUM(C$181:C185)</f>
        <v>0</v>
      </c>
    </row>
    <row r="186" spans="2:4" ht="14.25" thickBot="1" x14ac:dyDescent="0.2">
      <c r="B186" s="20" t="s">
        <v>352</v>
      </c>
      <c r="C186" s="21">
        <f t="shared" si="0"/>
        <v>0</v>
      </c>
      <c r="D186" s="34">
        <f>SUM(C$181:C186)</f>
        <v>0</v>
      </c>
    </row>
    <row r="187" spans="2:4" x14ac:dyDescent="0.15">
      <c r="B187" s="25" t="s">
        <v>353</v>
      </c>
      <c r="C187" s="29">
        <f t="shared" si="0"/>
        <v>0</v>
      </c>
      <c r="D187" s="27">
        <f>SUM(C$181:C187)</f>
        <v>0</v>
      </c>
    </row>
    <row r="188" spans="2:4" ht="14.25" thickBot="1" x14ac:dyDescent="0.2">
      <c r="B188" s="20" t="s">
        <v>354</v>
      </c>
      <c r="C188" s="21">
        <f t="shared" si="0"/>
        <v>0</v>
      </c>
      <c r="D188" s="34">
        <f>SUM(C$181:C188)</f>
        <v>0</v>
      </c>
    </row>
    <row r="189" spans="2:4" hidden="1" x14ac:dyDescent="0.15">
      <c r="B189" s="28" t="s">
        <v>355</v>
      </c>
      <c r="C189" s="29">
        <f t="shared" ref="C189:C196" si="1">SUM(C14,E14,G14,C53,E53,C92,C118,C151)</f>
        <v>0</v>
      </c>
      <c r="D189" s="30" t="str">
        <f>IF(SUM($C189:$C$196)=0,"",SUM(C$181:C189))</f>
        <v/>
      </c>
    </row>
    <row r="190" spans="2:4" ht="14.25" hidden="1" thickBot="1" x14ac:dyDescent="0.2">
      <c r="B190" s="20" t="s">
        <v>356</v>
      </c>
      <c r="C190" s="21">
        <f t="shared" si="1"/>
        <v>0</v>
      </c>
      <c r="D190" s="34" t="str">
        <f>IF(SUM($C190:$C$196)=0,"",SUM(C$181:C190))</f>
        <v/>
      </c>
    </row>
    <row r="191" spans="2:4" hidden="1" x14ac:dyDescent="0.15">
      <c r="B191" s="25" t="s">
        <v>357</v>
      </c>
      <c r="C191" s="29">
        <f t="shared" si="1"/>
        <v>0</v>
      </c>
      <c r="D191" s="27" t="str">
        <f>IF(SUM($C191:$C$196)=0,"",SUM(C$181:C191))</f>
        <v/>
      </c>
    </row>
    <row r="192" spans="2:4" ht="14.25" hidden="1" thickBot="1" x14ac:dyDescent="0.2">
      <c r="B192" s="23" t="s">
        <v>358</v>
      </c>
      <c r="C192" s="21">
        <f t="shared" si="1"/>
        <v>0</v>
      </c>
      <c r="D192" s="35" t="str">
        <f>IF(SUM($C192:$C$196)=0,"",SUM(C$181:C192))</f>
        <v/>
      </c>
    </row>
    <row r="193" spans="2:4" hidden="1" x14ac:dyDescent="0.15">
      <c r="B193" s="28" t="s">
        <v>359</v>
      </c>
      <c r="C193" s="29">
        <f t="shared" si="1"/>
        <v>0</v>
      </c>
      <c r="D193" s="30" t="str">
        <f>IF(SUM($C193:$C$196)=0,"",SUM(C$181:C193))</f>
        <v/>
      </c>
    </row>
    <row r="194" spans="2:4" ht="14.25" hidden="1" thickBot="1" x14ac:dyDescent="0.2">
      <c r="B194" s="20" t="s">
        <v>360</v>
      </c>
      <c r="C194" s="21">
        <f t="shared" si="1"/>
        <v>0</v>
      </c>
      <c r="D194" s="34" t="str">
        <f>IF(SUM($C194:$C$196)=0,"",SUM(C$181:C194))</f>
        <v/>
      </c>
    </row>
    <row r="195" spans="2:4" hidden="1" x14ac:dyDescent="0.15">
      <c r="B195" s="25" t="s">
        <v>361</v>
      </c>
      <c r="C195" s="29">
        <f t="shared" si="1"/>
        <v>0</v>
      </c>
      <c r="D195" s="27" t="str">
        <f>IF(SUM($C195:$C$196)=0,"",SUM(C$181:C195))</f>
        <v/>
      </c>
    </row>
    <row r="196" spans="2:4" ht="14.25" hidden="1" thickBot="1" x14ac:dyDescent="0.2">
      <c r="B196" s="20" t="s">
        <v>362</v>
      </c>
      <c r="C196" s="21">
        <f t="shared" si="1"/>
        <v>0</v>
      </c>
      <c r="D196" s="34" t="str">
        <f>IF(SUM($C196:$C$196)=0,"",SUM(C$181:C196))</f>
        <v/>
      </c>
    </row>
    <row r="213" spans="2:17" ht="14.25" x14ac:dyDescent="0.15">
      <c r="B213" s="19" t="s">
        <v>253</v>
      </c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ht="14.25" thickBot="1" x14ac:dyDescent="0.2"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ht="14.25" thickBot="1" x14ac:dyDescent="0.2">
      <c r="B215" s="36"/>
      <c r="C215" s="37" t="s">
        <v>15</v>
      </c>
      <c r="D215" s="37" t="s">
        <v>16</v>
      </c>
      <c r="E215" s="38" t="s">
        <v>42</v>
      </c>
      <c r="F215" s="62" t="s">
        <v>43</v>
      </c>
      <c r="G215" s="62" t="s">
        <v>44</v>
      </c>
      <c r="H215" s="57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15">
      <c r="B216" s="28" t="s">
        <v>347</v>
      </c>
      <c r="C216" s="29">
        <f>'単位修得状況確認表（共通教育科目，外国人留学生）'!I$25+'単位修得状況確認表（専門教育科目）'!I$78</f>
        <v>0</v>
      </c>
      <c r="D216" s="29" t="str">
        <f t="shared" ref="D216:D223" si="2">IF(E216=0,"",C216/E216)</f>
        <v/>
      </c>
      <c r="E216" s="30">
        <f t="shared" ref="E216:E223" si="3">D181-F216+G216</f>
        <v>0</v>
      </c>
      <c r="F216" s="60">
        <f>SUM('単位修得状況確認表（共通教育科目，外国人留学生）'!H$28,'単位修得状況確認表（専門教育科目）'!H$82)</f>
        <v>0</v>
      </c>
      <c r="G216" s="60">
        <f>SUM('単位修得状況確認表（共通教育科目，外国人留学生）'!H$29,'単位修得状況確認表（専門教育科目）'!H$83)-SUM('単位修得状況確認表（共通教育科目，外国人留学生）'!H$30,'単位修得状況確認表（専門教育科目）'!H$84)</f>
        <v>0</v>
      </c>
      <c r="H216" s="60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ht="14.25" thickBot="1" x14ac:dyDescent="0.2">
      <c r="B217" s="20" t="s">
        <v>348</v>
      </c>
      <c r="C217" s="21">
        <f>C216+'単位修得状況確認表（共通教育科目，外国人留学生）'!K$25+'単位修得状況確認表（専門教育科目）'!K$78</f>
        <v>0</v>
      </c>
      <c r="D217" s="21" t="str">
        <f t="shared" si="2"/>
        <v/>
      </c>
      <c r="E217" s="22">
        <f t="shared" si="3"/>
        <v>0</v>
      </c>
      <c r="F217" s="60">
        <f>SUM(F216,'単位修得状況確認表（共通教育科目，外国人留学生）'!J$28,'単位修得状況確認表（専門教育科目）'!J$82)</f>
        <v>0</v>
      </c>
      <c r="G217" s="60">
        <f>SUM(G216,'単位修得状況確認表（共通教育科目，外国人留学生）'!J$29,'単位修得状況確認表（専門教育科目）'!J$83)-SUM('単位修得状況確認表（共通教育科目，外国人留学生）'!J$30,'単位修得状況確認表（専門教育科目）'!J$84)</f>
        <v>0</v>
      </c>
      <c r="H217" s="60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15">
      <c r="B218" s="25" t="s">
        <v>349</v>
      </c>
      <c r="C218" s="29">
        <f>C217+'単位修得状況確認表（共通教育科目，外国人留学生）'!M$25+'単位修得状況確認表（専門教育科目）'!M$78</f>
        <v>0</v>
      </c>
      <c r="D218" s="29" t="str">
        <f t="shared" si="2"/>
        <v/>
      </c>
      <c r="E218" s="30">
        <f t="shared" si="3"/>
        <v>0</v>
      </c>
      <c r="F218" s="60">
        <f>SUM(F217,'単位修得状況確認表（共通教育科目，外国人留学生）'!L$28,'単位修得状況確認表（専門教育科目）'!L$82)</f>
        <v>0</v>
      </c>
      <c r="G218" s="60">
        <f>SUM(G217,'単位修得状況確認表（共通教育科目，外国人留学生）'!L$29,'単位修得状況確認表（専門教育科目）'!L$83)-SUM('単位修得状況確認表（共通教育科目，外国人留学生）'!L$30,'単位修得状況確認表（専門教育科目）'!L$84)</f>
        <v>0</v>
      </c>
      <c r="H218" s="60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ht="14.25" thickBot="1" x14ac:dyDescent="0.2">
      <c r="B219" s="23" t="s">
        <v>350</v>
      </c>
      <c r="C219" s="21">
        <f>C218+'単位修得状況確認表（共通教育科目，外国人留学生）'!O$25+'単位修得状況確認表（専門教育科目）'!O$78</f>
        <v>0</v>
      </c>
      <c r="D219" s="21" t="str">
        <f t="shared" si="2"/>
        <v/>
      </c>
      <c r="E219" s="22">
        <f t="shared" si="3"/>
        <v>0</v>
      </c>
      <c r="F219" s="60">
        <f>SUM(F218,'単位修得状況確認表（共通教育科目，外国人留学生）'!N$28,'単位修得状況確認表（専門教育科目）'!N$82)</f>
        <v>0</v>
      </c>
      <c r="G219" s="60">
        <f>SUM(G218,'単位修得状況確認表（共通教育科目，外国人留学生）'!N$29,'単位修得状況確認表（専門教育科目）'!N$83)-SUM('単位修得状況確認表（共通教育科目，外国人留学生）'!N$30,'単位修得状況確認表（専門教育科目）'!N$84)</f>
        <v>0</v>
      </c>
      <c r="H219" s="60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15">
      <c r="B220" s="28" t="s">
        <v>351</v>
      </c>
      <c r="C220" s="29">
        <f>C219+'単位修得状況確認表（共通教育科目，外国人留学生）'!Q$25+'単位修得状況確認表（専門教育科目）'!Q$78</f>
        <v>0</v>
      </c>
      <c r="D220" s="29" t="str">
        <f t="shared" si="2"/>
        <v/>
      </c>
      <c r="E220" s="30">
        <f t="shared" si="3"/>
        <v>0</v>
      </c>
      <c r="F220" s="60">
        <f>SUM(F219,'単位修得状況確認表（共通教育科目，外国人留学生）'!P$28,'単位修得状況確認表（専門教育科目）'!P$82)</f>
        <v>0</v>
      </c>
      <c r="G220" s="60">
        <f>SUM(G219,'単位修得状況確認表（共通教育科目，外国人留学生）'!P$29,'単位修得状況確認表（専門教育科目）'!P$83)-SUM('単位修得状況確認表（共通教育科目，外国人留学生）'!P$30,'単位修得状況確認表（専門教育科目）'!P$84)</f>
        <v>0</v>
      </c>
      <c r="H220" s="60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ht="14.25" thickBot="1" x14ac:dyDescent="0.2">
      <c r="B221" s="20" t="s">
        <v>352</v>
      </c>
      <c r="C221" s="21">
        <f>C220+'単位修得状況確認表（共通教育科目，外国人留学生）'!S$25+'単位修得状況確認表（専門教育科目）'!S$78</f>
        <v>0</v>
      </c>
      <c r="D221" s="21" t="str">
        <f t="shared" si="2"/>
        <v/>
      </c>
      <c r="E221" s="22">
        <f t="shared" si="3"/>
        <v>0</v>
      </c>
      <c r="F221" s="60">
        <f>SUM(F220,'単位修得状況確認表（共通教育科目，外国人留学生）'!R$28,'単位修得状況確認表（専門教育科目）'!R$82)</f>
        <v>0</v>
      </c>
      <c r="G221" s="60">
        <f>SUM(G220,'単位修得状況確認表（共通教育科目，外国人留学生）'!R$29,'単位修得状況確認表（専門教育科目）'!R$83)-SUM('単位修得状況確認表（共通教育科目，外国人留学生）'!R$30,'単位修得状況確認表（専門教育科目）'!R$84)</f>
        <v>0</v>
      </c>
      <c r="H221" s="60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15">
      <c r="B222" s="25" t="s">
        <v>353</v>
      </c>
      <c r="C222" s="26">
        <f>C221+'単位修得状況確認表（共通教育科目，外国人留学生）'!U$25+'単位修得状況確認表（専門教育科目）'!U$78</f>
        <v>0</v>
      </c>
      <c r="D222" s="29" t="str">
        <f t="shared" si="2"/>
        <v/>
      </c>
      <c r="E222" s="30">
        <f t="shared" si="3"/>
        <v>0</v>
      </c>
      <c r="F222" s="60">
        <f>SUM(F221,'単位修得状況確認表（共通教育科目，外国人留学生）'!T$28,'単位修得状況確認表（専門教育科目）'!T$82)</f>
        <v>0</v>
      </c>
      <c r="G222" s="60">
        <f>SUM(G221,'単位修得状況確認表（共通教育科目，外国人留学生）'!T$29,'単位修得状況確認表（専門教育科目）'!T$83)-SUM('単位修得状況確認表（共通教育科目，外国人留学生）'!T$30,'単位修得状況確認表（専門教育科目）'!T$84)</f>
        <v>0</v>
      </c>
      <c r="H222" s="60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ht="14.25" thickBot="1" x14ac:dyDescent="0.2">
      <c r="B223" s="20" t="s">
        <v>354</v>
      </c>
      <c r="C223" s="21">
        <f>C222+'単位修得状況確認表（共通教育科目，外国人留学生）'!W$25+'単位修得状況確認表（専門教育科目）'!W$78</f>
        <v>0</v>
      </c>
      <c r="D223" s="21" t="str">
        <f t="shared" si="2"/>
        <v/>
      </c>
      <c r="E223" s="22">
        <f t="shared" si="3"/>
        <v>0</v>
      </c>
      <c r="F223" s="60">
        <f>SUM(F222,'単位修得状況確認表（共通教育科目，外国人留学生）'!V$28,'単位修得状況確認表（専門教育科目）'!V$82)</f>
        <v>0</v>
      </c>
      <c r="G223" s="60">
        <f>SUM(G222,'単位修得状況確認表（共通教育科目，外国人留学生）'!V$29,'単位修得状況確認表（専門教育科目）'!V$83)-SUM('単位修得状況確認表（共通教育科目，外国人留学生）'!V$30,'単位修得状況確認表（専門教育科目）'!V$84)</f>
        <v>0</v>
      </c>
      <c r="H223" s="60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hidden="1" x14ac:dyDescent="0.15">
      <c r="B224" s="28" t="s">
        <v>355</v>
      </c>
      <c r="C224" s="29">
        <f>C223+'単位修得状況確認表（共通教育科目，外国人留学生）'!Y$25+'単位修得状況確認表（専門教育科目）'!Y$78</f>
        <v>0</v>
      </c>
      <c r="D224" s="29" t="str">
        <f>IF(OR(E224=0,E224=""),"",C224/E224)</f>
        <v/>
      </c>
      <c r="E224" s="30" t="str">
        <f>IF(D189="","",D189-F224+G224)</f>
        <v/>
      </c>
      <c r="F224" s="60">
        <f>SUM(F223,'単位修得状況確認表（共通教育科目，外国人留学生）'!X$28,'単位修得状況確認表（専門教育科目）'!X$82)</f>
        <v>0</v>
      </c>
      <c r="G224" s="60">
        <f>SUM(G223,'単位修得状況確認表（共通教育科目，外国人留学生）'!X$29,'単位修得状況確認表（専門教育科目）'!X$83)-SUM('単位修得状況確認表（共通教育科目，外国人留学生）'!X$30,'単位修得状況確認表（専門教育科目）'!X$84)</f>
        <v>0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ht="14.25" hidden="1" thickBot="1" x14ac:dyDescent="0.2">
      <c r="B225" s="20" t="s">
        <v>356</v>
      </c>
      <c r="C225" s="21">
        <f>C224+'単位修得状況確認表（共通教育科目，外国人留学生）'!AA$25+'単位修得状況確認表（専門教育科目）'!AA$78</f>
        <v>0</v>
      </c>
      <c r="D225" s="21" t="str">
        <f t="shared" ref="D225:D231" si="4">IF(OR(E225=0,E225=""),"",C225/E225)</f>
        <v/>
      </c>
      <c r="E225" s="22" t="str">
        <f t="shared" ref="E225:E231" si="5">IF(D190="","",D190-F225+G225)</f>
        <v/>
      </c>
      <c r="F225" s="60">
        <f>SUM(F224,'単位修得状況確認表（共通教育科目，外国人留学生）'!Z$28,'単位修得状況確認表（専門教育科目）'!Z$82)</f>
        <v>0</v>
      </c>
      <c r="G225" s="60">
        <f>SUM(G224,'単位修得状況確認表（共通教育科目，外国人留学生）'!Z$29,'単位修得状況確認表（専門教育科目）'!Z$83)-SUM('単位修得状況確認表（共通教育科目，外国人留学生）'!Z$30,'単位修得状況確認表（専門教育科目）'!Z$84)</f>
        <v>0</v>
      </c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hidden="1" x14ac:dyDescent="0.15">
      <c r="B226" s="25" t="s">
        <v>357</v>
      </c>
      <c r="C226" s="29">
        <f>C225+'単位修得状況確認表（共通教育科目，外国人留学生）'!AC$25+'単位修得状況確認表（専門教育科目）'!AC$78</f>
        <v>0</v>
      </c>
      <c r="D226" s="29" t="str">
        <f t="shared" si="4"/>
        <v/>
      </c>
      <c r="E226" s="30" t="str">
        <f t="shared" si="5"/>
        <v/>
      </c>
      <c r="F226" s="60">
        <f>SUM(F225,'単位修得状況確認表（共通教育科目，外国人留学生）'!AB$28,'単位修得状況確認表（専門教育科目）'!AB$82)</f>
        <v>0</v>
      </c>
      <c r="G226" s="60">
        <f>SUM(G225,'単位修得状況確認表（共通教育科目，外国人留学生）'!AB$29,'単位修得状況確認表（専門教育科目）'!AB$83)-SUM('単位修得状況確認表（共通教育科目，外国人留学生）'!AB$30,'単位修得状況確認表（専門教育科目）'!AB$84)</f>
        <v>0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ht="14.25" hidden="1" thickBot="1" x14ac:dyDescent="0.2">
      <c r="B227" s="23" t="s">
        <v>358</v>
      </c>
      <c r="C227" s="21">
        <f>C226+'単位修得状況確認表（共通教育科目，外国人留学生）'!AE$25+'単位修得状況確認表（専門教育科目）'!AE$78</f>
        <v>0</v>
      </c>
      <c r="D227" s="21" t="str">
        <f t="shared" si="4"/>
        <v/>
      </c>
      <c r="E227" s="22" t="str">
        <f t="shared" si="5"/>
        <v/>
      </c>
      <c r="F227" s="60">
        <f>SUM(F226,'単位修得状況確認表（共通教育科目，外国人留学生）'!AD$28,'単位修得状況確認表（専門教育科目）'!AD$82)</f>
        <v>0</v>
      </c>
      <c r="G227" s="60">
        <f>SUM(G226,'単位修得状況確認表（共通教育科目，外国人留学生）'!AD$29,'単位修得状況確認表（専門教育科目）'!AD$83)-SUM('単位修得状況確認表（共通教育科目，外国人留学生）'!AD$30,'単位修得状況確認表（専門教育科目）'!AD$84)</f>
        <v>0</v>
      </c>
    </row>
    <row r="228" spans="2:17" hidden="1" x14ac:dyDescent="0.15">
      <c r="B228" s="28" t="s">
        <v>359</v>
      </c>
      <c r="C228" s="29">
        <f>C227+'単位修得状況確認表（共通教育科目，外国人留学生）'!AG$25+'単位修得状況確認表（専門教育科目）'!AG$78</f>
        <v>0</v>
      </c>
      <c r="D228" s="29" t="str">
        <f t="shared" si="4"/>
        <v/>
      </c>
      <c r="E228" s="30" t="str">
        <f t="shared" si="5"/>
        <v/>
      </c>
      <c r="F228" s="60">
        <f>SUM(F227,'単位修得状況確認表（共通教育科目，外国人留学生）'!AF$28,'単位修得状況確認表（専門教育科目）'!AF$82)</f>
        <v>0</v>
      </c>
      <c r="G228" s="60">
        <f>SUM(G227,'単位修得状況確認表（共通教育科目，外国人留学生）'!AF$29,'単位修得状況確認表（専門教育科目）'!AF$83)-SUM('単位修得状況確認表（共通教育科目，外国人留学生）'!AF$30,'単位修得状況確認表（専門教育科目）'!AF$84)</f>
        <v>0</v>
      </c>
    </row>
    <row r="229" spans="2:17" ht="14.25" hidden="1" thickBot="1" x14ac:dyDescent="0.2">
      <c r="B229" s="20" t="s">
        <v>360</v>
      </c>
      <c r="C229" s="21">
        <f>C228+'単位修得状況確認表（共通教育科目，外国人留学生）'!AI$25+'単位修得状況確認表（専門教育科目）'!AI$78</f>
        <v>0</v>
      </c>
      <c r="D229" s="21" t="str">
        <f t="shared" si="4"/>
        <v/>
      </c>
      <c r="E229" s="22" t="str">
        <f t="shared" si="5"/>
        <v/>
      </c>
      <c r="F229" s="60">
        <f>SUM(F228,'単位修得状況確認表（共通教育科目，外国人留学生）'!AH$28,'単位修得状況確認表（専門教育科目）'!AH$82)</f>
        <v>0</v>
      </c>
      <c r="G229" s="60">
        <f>SUM(G228,'単位修得状況確認表（共通教育科目，外国人留学生）'!AH$29,'単位修得状況確認表（専門教育科目）'!AH$83)-SUM('単位修得状況確認表（共通教育科目，外国人留学生）'!AH$30,'単位修得状況確認表（専門教育科目）'!AH$84)</f>
        <v>0</v>
      </c>
    </row>
    <row r="230" spans="2:17" hidden="1" x14ac:dyDescent="0.15">
      <c r="B230" s="25" t="s">
        <v>361</v>
      </c>
      <c r="C230" s="26">
        <f>C229+'単位修得状況確認表（共通教育科目，外国人留学生）'!AK$25+'単位修得状況確認表（専門教育科目）'!AK$78</f>
        <v>0</v>
      </c>
      <c r="D230" s="29" t="str">
        <f t="shared" si="4"/>
        <v/>
      </c>
      <c r="E230" s="30" t="str">
        <f t="shared" si="5"/>
        <v/>
      </c>
      <c r="F230" s="60">
        <f>SUM(F229,'単位修得状況確認表（共通教育科目，外国人留学生）'!AJ$28,'単位修得状況確認表（専門教育科目）'!AJ$82)</f>
        <v>0</v>
      </c>
      <c r="G230" s="60">
        <f>SUM(G229,'単位修得状況確認表（共通教育科目，外国人留学生）'!AJ$29,'単位修得状況確認表（専門教育科目）'!AJ$83)-SUM('単位修得状況確認表（共通教育科目，外国人留学生）'!AJ$30,'単位修得状況確認表（専門教育科目）'!AJ$84)</f>
        <v>0</v>
      </c>
    </row>
    <row r="231" spans="2:17" ht="14.25" hidden="1" thickBot="1" x14ac:dyDescent="0.2">
      <c r="B231" s="20" t="s">
        <v>362</v>
      </c>
      <c r="C231" s="21">
        <f>C230+'単位修得状況確認表（共通教育科目，外国人留学生）'!AM$25+'単位修得状況確認表（専門教育科目）'!AM$78</f>
        <v>0</v>
      </c>
      <c r="D231" s="21" t="str">
        <f t="shared" si="4"/>
        <v/>
      </c>
      <c r="E231" s="22" t="str">
        <f t="shared" si="5"/>
        <v/>
      </c>
      <c r="F231" s="60">
        <f>SUM(F230,'単位修得状況確認表（共通教育科目，外国人留学生）'!AL$28,'単位修得状況確認表（専門教育科目）'!AL$82)</f>
        <v>0</v>
      </c>
      <c r="G231" s="60">
        <f>SUM(G230,'単位修得状況確認表（共通教育科目，外国人留学生）'!AL$29,'単位修得状況確認表（専門教育科目）'!AL$83)-SUM('単位修得状況確認表（共通教育科目，外国人留学生）'!AL$30,'単位修得状況確認表（専門教育科目）'!AL$84)</f>
        <v>0</v>
      </c>
    </row>
  </sheetData>
  <sheetProtection password="CC61" sheet="1" objects="1" scenarios="1" selectLockedCells="1"/>
  <mergeCells count="6">
    <mergeCell ref="C82:D82"/>
    <mergeCell ref="G4:H4"/>
    <mergeCell ref="C4:D4"/>
    <mergeCell ref="E4:F4"/>
    <mergeCell ref="C43:D43"/>
    <mergeCell ref="E43:F43"/>
  </mergeCells>
  <phoneticPr fontId="4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rowBreaks count="2" manualBreakCount="2">
    <brk id="176" max="19" man="1"/>
    <brk id="229" max="16383" man="1"/>
  </rowBreaks>
  <drawing r:id="rId2"/>
  <legacyDrawing r:id="rId3"/>
  <controls>
    <mc:AlternateContent xmlns:mc="http://schemas.openxmlformats.org/markup-compatibility/2006">
      <mc:Choice Requires="x14">
        <control shapeId="8193" r:id="rId4" name="CommandButton1">
          <controlPr defaultSize="0" autoLine="0" altText="" r:id="rId5">
            <anchor moveWithCells="1">
              <from>
                <xdr:col>6</xdr:col>
                <xdr:colOff>0</xdr:colOff>
                <xdr:row>0</xdr:row>
                <xdr:rowOff>152400</xdr:rowOff>
              </from>
              <to>
                <xdr:col>6</xdr:col>
                <xdr:colOff>1019175</xdr:colOff>
                <xdr:row>2</xdr:row>
                <xdr:rowOff>38100</xdr:rowOff>
              </to>
            </anchor>
          </controlPr>
        </control>
      </mc:Choice>
      <mc:Fallback>
        <control shapeId="819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単位修得状況確認表（共通教育科目，外国人留学生）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'単位修得状況確認表（共通教育科目，外国人留学生）'!Print_Area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2018-06-08T01:46:37Z</cp:lastPrinted>
  <dcterms:created xsi:type="dcterms:W3CDTF">2008-03-19T11:26:33Z</dcterms:created>
  <dcterms:modified xsi:type="dcterms:W3CDTF">2022-03-01T04:59:49Z</dcterms:modified>
</cp:coreProperties>
</file>